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activeTab="3"/>
  </bookViews>
  <sheets>
    <sheet name="sažetak" sheetId="1" r:id="rId1"/>
    <sheet name="OPĆI DIO-prihodi" sheetId="2" r:id="rId2"/>
    <sheet name="OPĆI DIO-RASHODI" sheetId="3" r:id="rId3"/>
    <sheet name="POSEBNI DIO" sheetId="4" r:id="rId4"/>
  </sheets>
  <definedNames>
    <definedName name="_GoBack" localSheetId="1">'OPĆI DIO-prihodi'!$B$31</definedName>
    <definedName name="_GoBack" localSheetId="2">'OPĆI DIO-RASHODI'!#REF!</definedName>
    <definedName name="_xlnm.Print_Area" localSheetId="2">'OPĆI DIO-RASHODI'!$A$3:$H$87</definedName>
    <definedName name="_xlnm.Print_Area" localSheetId="3">'POSEBNI DIO'!$A$4:$J$110</definedName>
  </definedNames>
  <calcPr fullCalcOnLoad="1"/>
</workbook>
</file>

<file path=xl/sharedStrings.xml><?xml version="1.0" encoding="utf-8"?>
<sst xmlns="http://schemas.openxmlformats.org/spreadsheetml/2006/main" count="486" uniqueCount="307">
  <si>
    <t>BROJČANA OZNAKA I NAZIV</t>
  </si>
  <si>
    <t>1</t>
  </si>
  <si>
    <t xml:space="preserve">Program: </t>
  </si>
  <si>
    <t xml:space="preserve">AKTIVNOST: </t>
  </si>
  <si>
    <t>11001</t>
  </si>
  <si>
    <t>3121</t>
  </si>
  <si>
    <t>321</t>
  </si>
  <si>
    <t>NAKNADE TROŠKOVA ZAPOSLENIMA</t>
  </si>
  <si>
    <t>3212</t>
  </si>
  <si>
    <t>3211</t>
  </si>
  <si>
    <t>SLUŽBENA PUTOVANJA</t>
  </si>
  <si>
    <t>329</t>
  </si>
  <si>
    <t>OST.NESPOM.RASHODI POSLOVANJA</t>
  </si>
  <si>
    <t>323</t>
  </si>
  <si>
    <t>RASHODI ZA USLUGE</t>
  </si>
  <si>
    <t>3233</t>
  </si>
  <si>
    <t>3299</t>
  </si>
  <si>
    <t>3237</t>
  </si>
  <si>
    <t>INTELEKTUALNE I OSOBNE  USLUGE</t>
  </si>
  <si>
    <t>3239</t>
  </si>
  <si>
    <t>OSTALE USLUGE</t>
  </si>
  <si>
    <t>3232</t>
  </si>
  <si>
    <t>USLUGE TEKUĆEG I INVESTICIJSKOG ODRŽAVANJA</t>
  </si>
  <si>
    <t>422</t>
  </si>
  <si>
    <t>POSTROJENJA I OPREMA</t>
  </si>
  <si>
    <t>4221</t>
  </si>
  <si>
    <t>UREDSKA OPREMA I NAMJEŠTAJ</t>
  </si>
  <si>
    <t>4223</t>
  </si>
  <si>
    <t>412</t>
  </si>
  <si>
    <t>NEMATERIJALNA IMOVINA</t>
  </si>
  <si>
    <t>3238</t>
  </si>
  <si>
    <t>RAČUNALNE USLUGE</t>
  </si>
  <si>
    <t>OSTALI NESPOMENUTI RASHODI POSLOVANJA</t>
  </si>
  <si>
    <t>343</t>
  </si>
  <si>
    <t>OSTALI FINANCIJSKI RASHODI</t>
  </si>
  <si>
    <t>3431</t>
  </si>
  <si>
    <t>BANKARSKE USLUGE I USLUGE PLATNOG PROMETA</t>
  </si>
  <si>
    <t>3213</t>
  </si>
  <si>
    <t>STRUČNO USAVRŠAVANJE ZAPOSLENIKA</t>
  </si>
  <si>
    <t>322</t>
  </si>
  <si>
    <t>RASHODI ZA MATERIJAL I ENERG.</t>
  </si>
  <si>
    <t>3227</t>
  </si>
  <si>
    <t>SLUŽBENA, RADNA I ZAŠTITNA ODJEĆA I OBUĆA</t>
  </si>
  <si>
    <t>4227</t>
  </si>
  <si>
    <t>UREĐAJI, STROJEVI I OPREMA ZA OSTALE NAMJENE</t>
  </si>
  <si>
    <t>3234</t>
  </si>
  <si>
    <t>3236</t>
  </si>
  <si>
    <t>3223</t>
  </si>
  <si>
    <t>ENERGIJA</t>
  </si>
  <si>
    <t>USLUGE PROMIDŽBE I INFORMIRANJA</t>
  </si>
  <si>
    <t>3221</t>
  </si>
  <si>
    <t>UREDSKI MATERIJAL I OSTALI MATERIJALNI RASHODI</t>
  </si>
  <si>
    <t>3224</t>
  </si>
  <si>
    <t>MAT.I DIJELOVI ZA TEKUĆE I INVEST.ODRŽAVANJE</t>
  </si>
  <si>
    <t>3225</t>
  </si>
  <si>
    <t>SITNI INVENTAR I AUTO GUME</t>
  </si>
  <si>
    <t>3231</t>
  </si>
  <si>
    <t>USLUGE TELEFONA, POŠTE I PRIJEVOZA</t>
  </si>
  <si>
    <t>KOMUNALNE USLUGE</t>
  </si>
  <si>
    <t>3295</t>
  </si>
  <si>
    <t>PRISTOJBE I NAKNADE</t>
  </si>
  <si>
    <t>4225</t>
  </si>
  <si>
    <t>INSTRUMENTI, UREĐAJI I STROJEVI</t>
  </si>
  <si>
    <t>3222</t>
  </si>
  <si>
    <t>MATERIJAL I SIROVINE</t>
  </si>
  <si>
    <t>ZDRAVSTVENE I VETERINARSKE USLUGE</t>
  </si>
  <si>
    <t>4222</t>
  </si>
  <si>
    <t>KOMUNIKACIJSKA OPREMA</t>
  </si>
  <si>
    <t>OPREMA ZA ODRŽAVANJE I ZAŠTITU</t>
  </si>
  <si>
    <t>369</t>
  </si>
  <si>
    <t>PRIJENOSI IZMEĐU PRORAČUNSKIH KORISNIKA ISTOG PRORAČUNA</t>
  </si>
  <si>
    <t>3691</t>
  </si>
  <si>
    <t>TEKUĆI PRIJENOSI IZMEĐU PRORAČUN.KORISNIKA ISTOG PRORAČUNA</t>
  </si>
  <si>
    <t>UREDSKA OPREMA I NAMJEŠTAJ - ŠETNJA DINOSAURIMA</t>
  </si>
  <si>
    <t>IZVOR FINANCIRANJA</t>
  </si>
  <si>
    <t>6 = 5/2*100</t>
  </si>
  <si>
    <t>INDEKS 1</t>
  </si>
  <si>
    <t>INDEKS 2</t>
  </si>
  <si>
    <t xml:space="preserve">7 =5/4*100 </t>
  </si>
  <si>
    <t xml:space="preserve">Račun prihoda/
primitka </t>
  </si>
  <si>
    <t>Naziv računa</t>
  </si>
  <si>
    <t>Indeks</t>
  </si>
  <si>
    <t>6=5/2*100</t>
  </si>
  <si>
    <t>7=5/4*100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</si>
  <si>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</si>
  <si>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</si>
  <si>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</si>
  <si>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Prihodi od prodaje proizvoda i robe te pruženih usluga i prihodi od donacija</t>
  </si>
  <si>
    <t>Donacije od pravnih i fizičkih osoba izvan općeg proračuna</t>
  </si>
  <si>
    <t>Prihodi po posebnim propisima</t>
  </si>
  <si>
    <t>Sufinanciranje cijene usluge, participacije i slično</t>
  </si>
  <si>
    <t>Pomoći iz inozemstva i od subjekata unutar općeg proračuna</t>
  </si>
  <si>
    <t>Pomoći od izvanproračunskih korisnika</t>
  </si>
  <si>
    <t>Pomoći proračunskim korisnicima iz proračuna koji im nije nadležan</t>
  </si>
  <si>
    <t xml:space="preserve">UKUPNO PRIHODI </t>
  </si>
  <si>
    <t>Račun rashoda/
izdatka</t>
  </si>
  <si>
    <t>Rashodi za zaposlene</t>
  </si>
  <si>
    <t>Plaće</t>
  </si>
  <si>
    <t>Plaće za redovan rad</t>
  </si>
  <si>
    <t xml:space="preserve">Ostali rashodi za zaposlene 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</si>
  <si>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</si>
  <si>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</si>
  <si>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</si>
  <si>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</si>
  <si>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</si>
  <si>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</si>
  <si>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</si>
  <si>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</si>
  <si>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</si>
  <si>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</si>
  <si>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</si>
  <si>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</si>
  <si>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</si>
  <si>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</si>
  <si>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Službena,radna i zaštitna odjeća i obuća</t>
  </si>
  <si>
    <t>Rashodi za usluge</t>
  </si>
  <si>
    <t>Usluge telefona, pošte i prijevoza</t>
  </si>
  <si>
    <t>Usluge tekućeg i investicijskog održavanja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</si>
  <si>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</si>
  <si>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</si>
  <si>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</si>
  <si>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</si>
  <si>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</si>
  <si>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</si>
  <si>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 xml:space="preserve">Naknade troškova osobama izvan radnog odnosa </t>
  </si>
  <si>
    <t>Ostali nespomenuti rashodi poslovanja</t>
  </si>
  <si>
    <t>Premija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</si>
  <si>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</si>
  <si>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</si>
  <si>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</si>
  <si>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</si>
  <si>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</si>
  <si>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</si>
  <si>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</si>
  <si>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</si>
  <si>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</si>
  <si>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</si>
  <si>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</si>
  <si>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</si>
  <si>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Sportska i glazbena oprema</t>
  </si>
  <si>
    <t>Uređaji,strojevi i oprema za ostale namjene</t>
  </si>
  <si>
    <t>UKUPNO RASHODI</t>
  </si>
  <si>
    <t>3293</t>
  </si>
  <si>
    <t>Plaće za prekovremeni rad</t>
  </si>
  <si>
    <t>Plaće za posebne uvjete rada</t>
  </si>
  <si>
    <t>Tekuće pomoći proračunskim korisnicima dr. proračuna</t>
  </si>
  <si>
    <t>Tekući prijenosi između između prorač.korisnika istog proračuna</t>
  </si>
  <si>
    <t>Ostale naknade građanima i kućanstvima iz proračuna</t>
  </si>
  <si>
    <t>Mjerni i kontrolni uređaji</t>
  </si>
  <si>
    <t>Rashodi za nabavu nefinancijske imovine</t>
  </si>
  <si>
    <t>Licence</t>
  </si>
  <si>
    <t>Tisak</t>
  </si>
  <si>
    <t>Tekuće pomoći proračunskim korisnicima iz proračuna koji im nije nadležan</t>
  </si>
  <si>
    <t>Kapitalne pomoći proračunskim korisnicima iz proračuna koji im nije nadležan</t>
  </si>
  <si>
    <t xml:space="preserve">Pomoći temeljem prijenosa EU sredstava </t>
  </si>
  <si>
    <t>Tekuće pomoćći temeljem prijenosa EU sredstava</t>
  </si>
  <si>
    <t>Prihodi iz proračuna za financiranje redovne djelatnosti</t>
  </si>
  <si>
    <t>Prihodi od imovine</t>
  </si>
  <si>
    <t>Prihodi od financijske imovine - kamate a vista</t>
  </si>
  <si>
    <t>Prihodi od nefinancijske imovine - najam</t>
  </si>
  <si>
    <t>Prihodi od administrativnih pristojbi i po posebnim propisima</t>
  </si>
  <si>
    <t>Prihodi od pruženih usluga - najam</t>
  </si>
  <si>
    <t>Prihodi od prodaje robe i pruženih usluga</t>
  </si>
  <si>
    <t>Tekuće donacije  od pravnih i fizičkih osoba izvan općeg proračuna</t>
  </si>
  <si>
    <t xml:space="preserve">PRIHODI PO IZVORIMA FINANCIRANJA </t>
  </si>
  <si>
    <t>Opći prihodi i primici</t>
  </si>
  <si>
    <t>Donacije</t>
  </si>
  <si>
    <t xml:space="preserve">Prihodi za posebne namjene </t>
  </si>
  <si>
    <t>Pomoći</t>
  </si>
  <si>
    <t>Vlastiti prihodi</t>
  </si>
  <si>
    <t xml:space="preserve">Sveukupno </t>
  </si>
  <si>
    <t>Tekuće pomoći od izvanproračunskih korisnika</t>
  </si>
  <si>
    <t>Kamate na oročena sredstva</t>
  </si>
  <si>
    <t>Prihodi od zakupa i iznajmljivanja imovine</t>
  </si>
  <si>
    <t>Rashodi za nabavu neproizvedene dugotrajne imovine</t>
  </si>
  <si>
    <t>Rashori poslovanja</t>
  </si>
  <si>
    <t xml:space="preserve">RASHODI PO IZVORIMA FINANCIRANJA </t>
  </si>
  <si>
    <t>Redovna djelatnost xxxxx</t>
  </si>
  <si>
    <t>Materijalni rashodi xxxxxx</t>
  </si>
  <si>
    <t>48xxx</t>
  </si>
  <si>
    <t>Programi xxxxxxx iznad standarda</t>
  </si>
  <si>
    <t>NAZIV</t>
  </si>
  <si>
    <t>47xxx</t>
  </si>
  <si>
    <t>55xxx</t>
  </si>
  <si>
    <t>32xxx</t>
  </si>
  <si>
    <t>62xxx</t>
  </si>
  <si>
    <t>MATERIJALNI RASHODI</t>
  </si>
  <si>
    <t>RASHODI POSLOVANJA</t>
  </si>
  <si>
    <t>A100001</t>
  </si>
  <si>
    <t>A100002</t>
  </si>
  <si>
    <t>A200001</t>
  </si>
  <si>
    <t>A200002</t>
  </si>
  <si>
    <t>A200003</t>
  </si>
  <si>
    <t>K300001</t>
  </si>
  <si>
    <t>FINANCIJSKI RASHODI</t>
  </si>
  <si>
    <t>RASHODI ZA NABAVU PROIZVEDENE DUGOTRAJNE IMOVINE</t>
  </si>
  <si>
    <t>SAŽETAK</t>
  </si>
  <si>
    <t>A. RAČUN PRIHODA I RASHODA</t>
  </si>
  <si>
    <t>OPIS</t>
  </si>
  <si>
    <t>6 PRIHODI POSLOVANJA</t>
  </si>
  <si>
    <t>7 PRIHODI OD PRODAJE NEFINANCIJSKE IMOVINE</t>
  </si>
  <si>
    <t>UKUPNO PRIHODI</t>
  </si>
  <si>
    <t>3 RASHODI POSLOVANJA</t>
  </si>
  <si>
    <t>4 RASHODI ZA NABAVU NEFINANCIJSKE IMOVINE</t>
  </si>
  <si>
    <t>Razlika</t>
  </si>
  <si>
    <t>B. RAČUN FINANCIRANJA</t>
  </si>
  <si>
    <t>8 PRIMICI OD FINANCIJSKE IMOVINE I ZADUŽIVANJA</t>
  </si>
  <si>
    <t>5 IZDACI ZA FINANCIJSKU IMOVINU I OTPLATE ZAJMOVA</t>
  </si>
  <si>
    <t>NETO FINANCIRANJE</t>
  </si>
  <si>
    <t>REKAPITULACIJA</t>
  </si>
  <si>
    <t>UKUPNI PRIHODI</t>
  </si>
  <si>
    <t>VIŠAK PRETHODNIH GODINA</t>
  </si>
  <si>
    <t>PRIMICI OD FINANCIJSKE IMOVINE I ZADUŽIVANJA</t>
  </si>
  <si>
    <t>UKUPNO RASPOLOŽIVA SREDSTVA</t>
  </si>
  <si>
    <t>UKUPNI RASHODI</t>
  </si>
  <si>
    <t>IZDACI ZA FINANCIJSKU IMOVINU I OTPLATU ZAJMOVA</t>
  </si>
  <si>
    <t>UKUPNO RASPOREĐENA SREDSTVA</t>
  </si>
  <si>
    <t>C. RASPOLOŽIVA SREDSTVA IZ PRETHODNE GODINE</t>
  </si>
  <si>
    <t>VIŠAK / MANJAK IZ PRETHODNE GODINE KOJI ĆE SE POKRITI U TEKUĆOJ GODINI</t>
  </si>
  <si>
    <t>VIŠAK / MANJAK + RASPOLOŽIVA SREDSTVA IZ PRETHODNIH GODINA + NETO FINANCIRANJE</t>
  </si>
  <si>
    <t>D. INFORMACIJA O UKUPNOM VIŠKU/MANJKU DONESENOM IZ PRETHODNE GODINE</t>
  </si>
  <si>
    <t>UKUPAN DONOS VIŠKA / MANJKA IZ PRETHODNE GODINE</t>
  </si>
  <si>
    <t>Prihodi od prodaje nefinancijske imovine</t>
  </si>
  <si>
    <t>Prihodi od prodaje neproizvedene dugotrajne imovine</t>
  </si>
  <si>
    <t>Prihodi od prodaje materijalne imovine-prirodnih bogatstava</t>
  </si>
  <si>
    <t>Prihodi od prodaje proizvedene dugotrajne imovine</t>
  </si>
  <si>
    <t>Prihodi od prodaje građevinskih objekata</t>
  </si>
  <si>
    <t>Prihodi od prodaje postrojenja i opreme</t>
  </si>
  <si>
    <t>Prihodi od prodaje prijevoznih sredstava</t>
  </si>
  <si>
    <t>Primici od financijske imovine i zaduživanja</t>
  </si>
  <si>
    <t>Primljeni povrati glavnica danih zajmova i depozita</t>
  </si>
  <si>
    <t>Primici od povrata depozita i jamčevnih pologa</t>
  </si>
  <si>
    <t>Primici od prodaje dionica i udjela u glavnici</t>
  </si>
  <si>
    <t>Primici od prodaje dionica i udjela u glavnici trg.druš.u js</t>
  </si>
  <si>
    <t>Primici od zaduživanja</t>
  </si>
  <si>
    <t>Primlj.krediti i zajmovi  od kredit.i ost.financ.inst.izv.js</t>
  </si>
  <si>
    <t>Prihodi poslovanja</t>
  </si>
  <si>
    <t>Izdaci za financijsku imovinu i otplate zajmova</t>
  </si>
  <si>
    <t>Izdaci za otplate glavnica primljenih kredita i zajmova</t>
  </si>
  <si>
    <t>Otplate gl.primlj.kred.i zajm.od kred.i ost.fin.inst.izv.js</t>
  </si>
  <si>
    <t>Izvor financiranja</t>
  </si>
  <si>
    <t>Naziv izvora financiranja</t>
  </si>
  <si>
    <t>OSTVARENJE/ IZVRŠENJE 2020</t>
  </si>
  <si>
    <t>Prijevozna sredstva</t>
  </si>
  <si>
    <t>TEKUĆI PLAN 2021</t>
  </si>
  <si>
    <t>DOM ZA STARIJE OSOBE NOVIGRAD</t>
  </si>
  <si>
    <t>IZVORNI PLAN 2021</t>
  </si>
  <si>
    <t>Ulaganja u računalne programe</t>
  </si>
  <si>
    <t>Nematerijalna proizvedena imovina</t>
  </si>
  <si>
    <t xml:space="preserve">Izvršenje 2021. </t>
  </si>
  <si>
    <t>vlastiti prihodi</t>
  </si>
  <si>
    <t>RASHODI ZA ZAPOSLENE</t>
  </si>
  <si>
    <t>PLAĆE ZA REDOVAN RAD</t>
  </si>
  <si>
    <t>plaće za posebne uvjete rada</t>
  </si>
  <si>
    <t>ostali rashodi za zaposlene</t>
  </si>
  <si>
    <t>doprinosi na plaće</t>
  </si>
  <si>
    <t>dolazak na posao</t>
  </si>
  <si>
    <t>hrana</t>
  </si>
  <si>
    <t>energija</t>
  </si>
  <si>
    <t>upravno vijeće</t>
  </si>
  <si>
    <t>osiguranje</t>
  </si>
  <si>
    <t>Županija</t>
  </si>
  <si>
    <t>ZA ZAPOSLENE</t>
  </si>
  <si>
    <r>
      <t xml:space="preserve">NAZIV </t>
    </r>
    <r>
      <rPr>
        <b/>
        <i/>
        <sz val="10"/>
        <color indexed="10"/>
        <rFont val="Arial"/>
        <family val="2"/>
      </rPr>
      <t>izvaninstitucija</t>
    </r>
  </si>
  <si>
    <t>grad Novigrad</t>
  </si>
  <si>
    <r>
      <t xml:space="preserve">NAZIV </t>
    </r>
    <r>
      <rPr>
        <b/>
        <i/>
        <sz val="10"/>
        <color indexed="10"/>
        <rFont val="Arial"/>
        <family val="2"/>
      </rPr>
      <t>dodatne mjere zdravstvene zaštite</t>
    </r>
  </si>
  <si>
    <t>Ostarenje 1-6/21</t>
  </si>
  <si>
    <t>Izvorni plan 2022</t>
  </si>
  <si>
    <t>Tekući plan 2022</t>
  </si>
  <si>
    <t xml:space="preserve">Izvorni plan 2022 </t>
  </si>
  <si>
    <t>Ostvarenje  1-6/2022</t>
  </si>
  <si>
    <t>Ostvarenje 1-6/22</t>
  </si>
  <si>
    <t>OSTVARENJE PRIHODA I PRIMITAKA ZA PRVO POLUGODIŠTE 2022..G.</t>
  </si>
  <si>
    <t>Raspoloživ višak prihoda pro5teklih godina</t>
  </si>
  <si>
    <t xml:space="preserve">1-6/2021
Izvršenje 2021. </t>
  </si>
  <si>
    <t xml:space="preserve">1-6/2022
Izvršenje 2022. </t>
  </si>
  <si>
    <t xml:space="preserve"> </t>
  </si>
  <si>
    <t xml:space="preserve">Tekući plan 2022 </t>
  </si>
  <si>
    <t>Izvršenje 1-6/22</t>
  </si>
  <si>
    <t>6.</t>
  </si>
  <si>
    <t>MINISTARSTVO za energiju</t>
  </si>
  <si>
    <t>IZVRŠENJE 2021 1-6</t>
  </si>
  <si>
    <t>IZVORNI PLAN2022</t>
  </si>
  <si>
    <t>TEKUĆI PLAN 2022</t>
  </si>
  <si>
    <t>IZVRŠENJE 2022 1-6</t>
  </si>
  <si>
    <t xml:space="preserve">IZVJEŠTAJ O IZVRŠENJU FINANCIJSKOG PLANA ZA PRVO POLUGODIŠTE 2022. GODINE
PO PROGRAMSKOJ I  EKONOMSKOJ KLASIFIKACIJI I IZVORIMA FINANCIRANJA </t>
  </si>
  <si>
    <t>RASHODI ZA  MAT. I SIROV</t>
  </si>
  <si>
    <t>ENERG,</t>
  </si>
  <si>
    <t>Oboljeli od AD bolesti i drugih demencija</t>
  </si>
  <si>
    <t>grad.Ng.Pazin, Buje</t>
  </si>
  <si>
    <r>
      <rPr>
        <b/>
        <i/>
        <sz val="10"/>
        <color indexed="10"/>
        <rFont val="Arial"/>
        <family val="2"/>
      </rPr>
      <t>Vla</t>
    </r>
    <r>
      <rPr>
        <sz val="10"/>
        <color indexed="10"/>
        <rFont val="Arial"/>
        <family val="2"/>
      </rPr>
      <t>stiti prihodi</t>
    </r>
  </si>
  <si>
    <r>
      <t>NAZIV R</t>
    </r>
    <r>
      <rPr>
        <b/>
        <i/>
        <sz val="10"/>
        <color indexed="10"/>
        <rFont val="Arial"/>
        <family val="2"/>
      </rPr>
      <t>edovna djelatnost</t>
    </r>
  </si>
  <si>
    <t>NAKNADE ZA PRIJEVOZ</t>
  </si>
  <si>
    <t>MAT. I DJELOVI ZA TEK.ODRŽAVANJE</t>
  </si>
  <si>
    <t>USLUGA PROMIDŽBE I INFORMIRANJA</t>
  </si>
  <si>
    <t>ulaganja u računalne programe</t>
  </si>
  <si>
    <t>OSTVARENJE/ IZVRŠENJE 1-6/21</t>
  </si>
  <si>
    <t>IZVORNI PLAN 2022</t>
  </si>
  <si>
    <t>OSTVARENJE/ IZVRŠENJE  1-6/22</t>
  </si>
  <si>
    <t xml:space="preserve">Ostvarenje 1-6/21 </t>
  </si>
  <si>
    <t>materijalni rashodi</t>
  </si>
  <si>
    <t>NAKNADA TROŠKOVA ZAPOSLENIMA</t>
  </si>
  <si>
    <t>IZVRŠENJE RASHODA I IZDATAKA ZA PRVO POLUGODIŠTE 2022.G.</t>
  </si>
  <si>
    <t>1.2. Račun prihoda i primitaka i Račun financiranja</t>
  </si>
  <si>
    <t xml:space="preserve">1.3. Račun rashoda i izdataka i Račun financiranja </t>
  </si>
  <si>
    <t>2. Posebni dio</t>
  </si>
  <si>
    <t xml:space="preserve">2.1. Izvještaj o izvršenju financijskog plana po programskoj i ekonomskoj klasifikaciji te po izvorima financiranja 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</si>
</sst>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#,##0.00;\-\ #,##0.00"/>
    <numFmt numFmtId="186" formatCode="#,##0.00\ &quot;kn&quot;"/>
    <numFmt numFmtId="187" formatCode="#,##0.00_ ;\-#,##0.00\ "/>
    <numFmt numFmtId="188" formatCode="&quot;Da&quot;;&quot;Da&quot;;&quot;Ne&quot;"/>
    <numFmt numFmtId="189" formatCode="&quot;True&quot;;&quot;True&quot;;&quot;False&quot;"/>
    <numFmt numFmtId="190" formatCode="&quot;Uključeno&quot;;&quot;Uključeno&quot;;&quot;Isključeno&quot;"/>
    <numFmt numFmtId="191" formatCode="[$¥€-2]\ #,##0.00_);[Red]\([$€-2]\ #,##0.00\)"/>
    <numFmt numFmtId="192" formatCode="#,##0.00\ _k_n"/>
  </numFmts>
  <fonts count="58">
    <font>
      <sz val="10"/>
      <name val="Arial"/>
      <family val="0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5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name val="Calibri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 readingOrder="1"/>
    </xf>
    <xf numFmtId="0" fontId="3" fillId="0" borderId="0" xfId="0" applyFont="1" applyAlignment="1" applyProtection="1">
      <alignment wrapText="1" readingOrder="1"/>
      <protection locked="0"/>
    </xf>
    <xf numFmtId="0" fontId="4" fillId="0" borderId="0" xfId="0" applyFont="1" applyAlignment="1">
      <alignment readingOrder="1"/>
    </xf>
    <xf numFmtId="0" fontId="0" fillId="0" borderId="0" xfId="0" applyFont="1" applyAlignment="1">
      <alignment readingOrder="1"/>
    </xf>
    <xf numFmtId="192" fontId="2" fillId="0" borderId="10" xfId="0" applyNumberFormat="1" applyFont="1" applyFill="1" applyBorder="1" applyAlignment="1" quotePrefix="1">
      <alignment horizontal="center" vertical="center" wrapText="1"/>
    </xf>
    <xf numFmtId="192" fontId="2" fillId="0" borderId="10" xfId="0" applyNumberFormat="1" applyFont="1" applyFill="1" applyBorder="1" applyAlignment="1" quotePrefix="1">
      <alignment horizontal="center" vertical="center"/>
    </xf>
    <xf numFmtId="0" fontId="3" fillId="0" borderId="11" xfId="0" applyFont="1" applyBorder="1" applyAlignment="1" applyProtection="1">
      <alignment wrapText="1" readingOrder="1"/>
      <protection locked="0"/>
    </xf>
    <xf numFmtId="185" fontId="3" fillId="0" borderId="11" xfId="0" applyNumberFormat="1" applyFont="1" applyBorder="1" applyAlignment="1" applyProtection="1">
      <alignment wrapText="1" readingOrder="1"/>
      <protection locked="0"/>
    </xf>
    <xf numFmtId="192" fontId="6" fillId="0" borderId="10" xfId="0" applyNumberFormat="1" applyFont="1" applyFill="1" applyBorder="1" applyAlignment="1">
      <alignment horizontal="center" vertical="center" wrapText="1"/>
    </xf>
    <xf numFmtId="192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wrapText="1" readingOrder="1"/>
      <protection locked="0"/>
    </xf>
    <xf numFmtId="0" fontId="0" fillId="0" borderId="10" xfId="0" applyFont="1" applyBorder="1" applyAlignment="1">
      <alignment wrapText="1" readingOrder="1"/>
    </xf>
    <xf numFmtId="185" fontId="0" fillId="0" borderId="12" xfId="0" applyNumberFormat="1" applyFont="1" applyBorder="1" applyAlignment="1" applyProtection="1">
      <alignment wrapText="1" readingOrder="1"/>
      <protection locked="0"/>
    </xf>
    <xf numFmtId="185" fontId="0" fillId="0" borderId="11" xfId="0" applyNumberFormat="1" applyFont="1" applyBorder="1" applyAlignment="1" applyProtection="1">
      <alignment wrapText="1" readingOrder="1"/>
      <protection locked="0"/>
    </xf>
    <xf numFmtId="0" fontId="54" fillId="0" borderId="0" xfId="0" applyFont="1" applyBorder="1" applyAlignment="1">
      <alignment wrapText="1" readingOrder="1"/>
    </xf>
    <xf numFmtId="185" fontId="3" fillId="0" borderId="0" xfId="0" applyNumberFormat="1" applyFont="1" applyBorder="1" applyAlignment="1" applyProtection="1">
      <alignment wrapText="1" readingOrder="1"/>
      <protection locked="0"/>
    </xf>
    <xf numFmtId="192" fontId="7" fillId="0" borderId="10" xfId="0" applyNumberFormat="1" applyFont="1" applyFill="1" applyBorder="1" applyAlignment="1">
      <alignment horizontal="center" vertical="center"/>
    </xf>
    <xf numFmtId="185" fontId="0" fillId="0" borderId="13" xfId="0" applyNumberFormat="1" applyFont="1" applyBorder="1" applyAlignment="1" applyProtection="1">
      <alignment wrapText="1" readingOrder="1"/>
      <protection locked="0"/>
    </xf>
    <xf numFmtId="0" fontId="1" fillId="0" borderId="11" xfId="0" applyFont="1" applyBorder="1" applyAlignment="1" applyProtection="1">
      <alignment horizontal="center" wrapText="1" readingOrder="1"/>
      <protection locked="0"/>
    </xf>
    <xf numFmtId="192" fontId="0" fillId="0" borderId="10" xfId="0" applyNumberFormat="1" applyFont="1" applyFill="1" applyBorder="1" applyAlignment="1">
      <alignment horizontal="center" wrapText="1" readingOrder="1"/>
    </xf>
    <xf numFmtId="192" fontId="0" fillId="0" borderId="10" xfId="0" applyNumberFormat="1" applyFont="1" applyFill="1" applyBorder="1" applyAlignment="1">
      <alignment horizontal="center" readingOrder="1"/>
    </xf>
    <xf numFmtId="1" fontId="32" fillId="0" borderId="10" xfId="0" applyNumberFormat="1" applyFont="1" applyFill="1" applyBorder="1" applyAlignment="1">
      <alignment horizontal="center" wrapText="1" readingOrder="1"/>
    </xf>
    <xf numFmtId="1" fontId="32" fillId="0" borderId="10" xfId="0" applyNumberFormat="1" applyFont="1" applyFill="1" applyBorder="1" applyAlignment="1" quotePrefix="1">
      <alignment horizontal="center" wrapText="1" readingOrder="1"/>
    </xf>
    <xf numFmtId="192" fontId="32" fillId="0" borderId="10" xfId="0" applyNumberFormat="1" applyFont="1" applyFill="1" applyBorder="1" applyAlignment="1" quotePrefix="1">
      <alignment horizontal="center" wrapText="1" readingOrder="1"/>
    </xf>
    <xf numFmtId="192" fontId="32" fillId="0" borderId="10" xfId="0" applyNumberFormat="1" applyFont="1" applyFill="1" applyBorder="1" applyAlignment="1" quotePrefix="1">
      <alignment horizontal="center" readingOrder="1"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right" wrapText="1"/>
    </xf>
    <xf numFmtId="192" fontId="0" fillId="0" borderId="0" xfId="0" applyNumberFormat="1" applyFont="1" applyFill="1" applyAlignment="1">
      <alignment horizontal="center" vertical="center" wrapText="1"/>
    </xf>
    <xf numFmtId="192" fontId="0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quotePrefix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 quotePrefix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vertical="center"/>
    </xf>
    <xf numFmtId="4" fontId="6" fillId="0" borderId="10" xfId="0" applyNumberFormat="1" applyFont="1" applyFill="1" applyBorder="1" applyAlignment="1" quotePrefix="1">
      <alignment horizontal="right" vertical="center" wrapText="1"/>
    </xf>
    <xf numFmtId="3" fontId="6" fillId="0" borderId="0" xfId="0" applyNumberFormat="1" applyFont="1" applyFill="1" applyBorder="1" applyAlignment="1" quotePrefix="1">
      <alignment vertical="center"/>
    </xf>
    <xf numFmtId="192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 quotePrefix="1">
      <alignment horizontal="center" vertical="center"/>
    </xf>
    <xf numFmtId="192" fontId="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4" fontId="6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/>
    </xf>
    <xf numFmtId="3" fontId="6" fillId="0" borderId="10" xfId="0" applyNumberFormat="1" applyFont="1" applyFill="1" applyBorder="1" applyAlignment="1" quotePrefix="1">
      <alignment horizontal="left" vertical="center"/>
    </xf>
    <xf numFmtId="3" fontId="6" fillId="0" borderId="0" xfId="0" applyNumberFormat="1" applyFont="1" applyFill="1" applyAlignment="1" quotePrefix="1">
      <alignment horizontal="lef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4" fontId="6" fillId="0" borderId="10" xfId="0" applyNumberFormat="1" applyFont="1" applyFill="1" applyBorder="1" applyAlignment="1" quotePrefix="1">
      <alignment horizontal="right" vertical="center"/>
    </xf>
    <xf numFmtId="4" fontId="6" fillId="0" borderId="0" xfId="0" applyNumberFormat="1" applyFont="1" applyFill="1" applyBorder="1" applyAlignment="1" quotePrefix="1">
      <alignment horizontal="right" vertical="center"/>
    </xf>
    <xf numFmtId="3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 wrapText="1"/>
    </xf>
    <xf numFmtId="192" fontId="2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 quotePrefix="1">
      <alignment horizontal="right" vertical="center"/>
    </xf>
    <xf numFmtId="3" fontId="0" fillId="0" borderId="0" xfId="0" applyNumberFormat="1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192" fontId="2" fillId="0" borderId="0" xfId="0" applyNumberFormat="1" applyFont="1" applyFill="1" applyAlignment="1">
      <alignment horizontal="center" vertical="center" wrapText="1"/>
    </xf>
    <xf numFmtId="1" fontId="2" fillId="0" borderId="10" xfId="0" applyNumberFormat="1" applyFont="1" applyFill="1" applyBorder="1" applyAlignment="1" quotePrefix="1">
      <alignment horizontal="center" vertical="center"/>
    </xf>
    <xf numFmtId="1" fontId="0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 quotePrefix="1">
      <alignment horizontal="left" vertical="center" wrapText="1"/>
    </xf>
    <xf numFmtId="3" fontId="6" fillId="0" borderId="0" xfId="0" applyNumberFormat="1" applyFont="1" applyFill="1" applyBorder="1" applyAlignment="1" quotePrefix="1">
      <alignment horizontal="left" vertical="center"/>
    </xf>
    <xf numFmtId="3" fontId="2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horizontal="left"/>
    </xf>
    <xf numFmtId="0" fontId="54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vertical="center" wrapText="1"/>
    </xf>
    <xf numFmtId="0" fontId="54" fillId="0" borderId="14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left" vertical="center" wrapText="1"/>
    </xf>
    <xf numFmtId="4" fontId="6" fillId="0" borderId="15" xfId="0" applyNumberFormat="1" applyFont="1" applyFill="1" applyBorder="1" applyAlignment="1">
      <alignment horizontal="right" vertical="center" wrapText="1"/>
    </xf>
    <xf numFmtId="0" fontId="54" fillId="0" borderId="17" xfId="0" applyFont="1" applyBorder="1" applyAlignment="1">
      <alignment horizontal="left" vertical="center" wrapText="1"/>
    </xf>
    <xf numFmtId="0" fontId="54" fillId="33" borderId="16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55" fillId="5" borderId="10" xfId="0" applyFont="1" applyFill="1" applyBorder="1" applyAlignment="1">
      <alignment horizontal="left" vertical="center" wrapText="1"/>
    </xf>
    <xf numFmtId="0" fontId="55" fillId="5" borderId="10" xfId="0" applyFont="1" applyFill="1" applyBorder="1" applyAlignment="1">
      <alignment vertical="center" wrapText="1"/>
    </xf>
    <xf numFmtId="4" fontId="6" fillId="5" borderId="10" xfId="0" applyNumberFormat="1" applyFont="1" applyFill="1" applyBorder="1" applyAlignment="1">
      <alignment horizontal="right" vertical="center" wrapText="1"/>
    </xf>
    <xf numFmtId="192" fontId="6" fillId="5" borderId="10" xfId="0" applyNumberFormat="1" applyFont="1" applyFill="1" applyBorder="1" applyAlignment="1">
      <alignment horizontal="center" vertical="center" wrapText="1"/>
    </xf>
    <xf numFmtId="192" fontId="6" fillId="5" borderId="10" xfId="0" applyNumberFormat="1" applyFont="1" applyFill="1" applyBorder="1" applyAlignment="1">
      <alignment horizontal="center" vertical="center"/>
    </xf>
    <xf numFmtId="0" fontId="55" fillId="5" borderId="14" xfId="0" applyFont="1" applyFill="1" applyBorder="1" applyAlignment="1">
      <alignment horizontal="left" vertical="center" wrapText="1"/>
    </xf>
    <xf numFmtId="4" fontId="6" fillId="5" borderId="15" xfId="0" applyNumberFormat="1" applyFont="1" applyFill="1" applyBorder="1" applyAlignment="1">
      <alignment horizontal="right" vertical="center" wrapText="1"/>
    </xf>
    <xf numFmtId="0" fontId="6" fillId="5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 wrapText="1"/>
    </xf>
    <xf numFmtId="3" fontId="6" fillId="5" borderId="10" xfId="0" applyNumberFormat="1" applyFont="1" applyFill="1" applyBorder="1" applyAlignment="1" quotePrefix="1">
      <alignment horizontal="left" vertical="center"/>
    </xf>
    <xf numFmtId="3" fontId="6" fillId="5" borderId="10" xfId="0" applyNumberFormat="1" applyFont="1" applyFill="1" applyBorder="1" applyAlignment="1" quotePrefix="1">
      <alignment vertical="center"/>
    </xf>
    <xf numFmtId="3" fontId="6" fillId="5" borderId="10" xfId="0" applyNumberFormat="1" applyFont="1" applyFill="1" applyBorder="1" applyAlignment="1">
      <alignment horizontal="left" vertical="center" wrapText="1"/>
    </xf>
    <xf numFmtId="3" fontId="6" fillId="5" borderId="18" xfId="0" applyNumberFormat="1" applyFont="1" applyFill="1" applyBorder="1" applyAlignment="1">
      <alignment horizontal="left" vertical="center"/>
    </xf>
    <xf numFmtId="3" fontId="6" fillId="5" borderId="18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/>
    </xf>
    <xf numFmtId="0" fontId="6" fillId="34" borderId="10" xfId="0" applyFont="1" applyFill="1" applyBorder="1" applyAlignment="1" applyProtection="1">
      <alignment horizontal="center" vertical="center" wrapText="1" readingOrder="1"/>
      <protection locked="0"/>
    </xf>
    <xf numFmtId="4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center" vertical="center"/>
    </xf>
    <xf numFmtId="0" fontId="6" fillId="34" borderId="10" xfId="0" applyFont="1" applyFill="1" applyBorder="1" applyAlignment="1" applyProtection="1">
      <alignment horizontal="center" vertical="top" wrapText="1"/>
      <protection locked="0"/>
    </xf>
    <xf numFmtId="1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35" borderId="10" xfId="0" applyFont="1" applyFill="1" applyBorder="1" applyAlignment="1" applyProtection="1">
      <alignment horizontal="left" vertical="top" wrapText="1" readingOrder="1"/>
      <protection locked="0"/>
    </xf>
    <xf numFmtId="0" fontId="7" fillId="35" borderId="10" xfId="0" applyFont="1" applyFill="1" applyBorder="1" applyAlignment="1" applyProtection="1">
      <alignment vertical="top" wrapText="1" readingOrder="1"/>
      <protection locked="0"/>
    </xf>
    <xf numFmtId="0" fontId="7" fillId="35" borderId="10" xfId="0" applyFont="1" applyFill="1" applyBorder="1" applyAlignment="1" applyProtection="1">
      <alignment vertical="center" wrapText="1" readingOrder="1"/>
      <protection locked="0"/>
    </xf>
    <xf numFmtId="4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185" fontId="6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7" fillId="36" borderId="0" xfId="0" applyFont="1" applyFill="1" applyAlignment="1">
      <alignment/>
    </xf>
    <xf numFmtId="0" fontId="6" fillId="34" borderId="10" xfId="0" applyFont="1" applyFill="1" applyBorder="1" applyAlignment="1" applyProtection="1">
      <alignment horizontal="left" vertical="center" wrapText="1" readingOrder="1"/>
      <protection locked="0"/>
    </xf>
    <xf numFmtId="0" fontId="6" fillId="34" borderId="10" xfId="0" applyFont="1" applyFill="1" applyBorder="1" applyAlignment="1" applyProtection="1">
      <alignment vertical="center" wrapText="1" readingOrder="1"/>
      <protection locked="0"/>
    </xf>
    <xf numFmtId="185" fontId="6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 applyProtection="1">
      <alignment horizontal="left" vertical="top" wrapText="1" readingOrder="1"/>
      <protection locked="0"/>
    </xf>
    <xf numFmtId="0" fontId="6" fillId="0" borderId="10" xfId="0" applyFont="1" applyBorder="1" applyAlignment="1" applyProtection="1">
      <alignment vertical="top" wrapText="1" readingOrder="1"/>
      <protection locked="0"/>
    </xf>
    <xf numFmtId="0" fontId="6" fillId="0" borderId="10" xfId="0" applyFont="1" applyBorder="1" applyAlignment="1" applyProtection="1">
      <alignment vertical="center" wrapText="1" readingOrder="1"/>
      <protection locked="0"/>
    </xf>
    <xf numFmtId="4" fontId="6" fillId="0" borderId="10" xfId="0" applyNumberFormat="1" applyFont="1" applyBorder="1" applyAlignment="1" applyProtection="1">
      <alignment horizontal="right" vertical="center" wrapText="1"/>
      <protection locked="0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  <xf numFmtId="0" fontId="7" fillId="0" borderId="10" xfId="0" applyFont="1" applyBorder="1" applyAlignment="1" applyProtection="1">
      <alignment horizontal="left" vertical="top" wrapText="1" readingOrder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185" fontId="7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85" fontId="6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4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>
      <alignment horizontal="center" vertical="center"/>
    </xf>
    <xf numFmtId="4" fontId="6" fillId="5" borderId="10" xfId="0" applyNumberFormat="1" applyFont="1" applyFill="1" applyBorder="1" applyAlignment="1">
      <alignment horizontal="right" vertical="center"/>
    </xf>
    <xf numFmtId="4" fontId="6" fillId="5" borderId="15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4" fontId="7" fillId="0" borderId="15" xfId="0" applyNumberFormat="1" applyFont="1" applyFill="1" applyBorder="1" applyAlignment="1">
      <alignment horizontal="right" vertical="center"/>
    </xf>
    <xf numFmtId="4" fontId="7" fillId="0" borderId="19" xfId="0" applyNumberFormat="1" applyFont="1" applyFill="1" applyBorder="1" applyAlignment="1">
      <alignment horizontal="right" vertical="center"/>
    </xf>
    <xf numFmtId="4" fontId="7" fillId="0" borderId="16" xfId="0" applyNumberFormat="1" applyFont="1" applyFill="1" applyBorder="1" applyAlignment="1">
      <alignment horizontal="right" vertical="center"/>
    </xf>
    <xf numFmtId="4" fontId="6" fillId="5" borderId="10" xfId="0" applyNumberFormat="1" applyFont="1" applyFill="1" applyBorder="1" applyAlignment="1" quotePrefix="1">
      <alignment horizontal="right" vertical="center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192" fontId="2" fillId="0" borderId="10" xfId="0" applyNumberFormat="1" applyFont="1" applyFill="1" applyBorder="1" applyAlignment="1" quotePrefix="1">
      <alignment horizontal="center" vertical="center" wrapText="1" readingOrder="1"/>
    </xf>
    <xf numFmtId="192" fontId="2" fillId="0" borderId="10" xfId="0" applyNumberFormat="1" applyFont="1" applyFill="1" applyBorder="1" applyAlignment="1" quotePrefix="1">
      <alignment horizontal="center" vertical="center" readingOrder="1"/>
    </xf>
    <xf numFmtId="0" fontId="2" fillId="0" borderId="0" xfId="0" applyFont="1" applyAlignment="1">
      <alignment vertical="center" readingOrder="1"/>
    </xf>
    <xf numFmtId="3" fontId="7" fillId="0" borderId="0" xfId="0" applyNumberFormat="1" applyFont="1" applyFill="1" applyAlignment="1">
      <alignment horizontal="center" vertical="center"/>
    </xf>
    <xf numFmtId="0" fontId="56" fillId="0" borderId="10" xfId="0" applyFont="1" applyBorder="1" applyAlignment="1" applyProtection="1">
      <alignment vertical="center" wrapText="1" readingOrder="1"/>
      <protection locked="0"/>
    </xf>
    <xf numFmtId="0" fontId="6" fillId="37" borderId="10" xfId="0" applyFont="1" applyFill="1" applyBorder="1" applyAlignment="1" applyProtection="1">
      <alignment horizontal="left" vertical="top" wrapText="1" readingOrder="1"/>
      <protection locked="0"/>
    </xf>
    <xf numFmtId="4" fontId="10" fillId="0" borderId="0" xfId="0" applyNumberFormat="1" applyFont="1" applyAlignment="1">
      <alignment horizontal="right" vertical="center"/>
    </xf>
    <xf numFmtId="4" fontId="11" fillId="0" borderId="10" xfId="0" applyNumberFormat="1" applyFont="1" applyBorder="1" applyAlignment="1" applyProtection="1">
      <alignment horizontal="right" vertical="center" wrapText="1"/>
      <protection locked="0"/>
    </xf>
    <xf numFmtId="4" fontId="10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57" fillId="0" borderId="10" xfId="0" applyFont="1" applyBorder="1" applyAlignment="1" applyProtection="1">
      <alignment vertical="center" wrapText="1" readingOrder="1"/>
      <protection locked="0"/>
    </xf>
    <xf numFmtId="4" fontId="6" fillId="37" borderId="10" xfId="0" applyNumberFormat="1" applyFont="1" applyFill="1" applyBorder="1" applyAlignment="1" applyProtection="1">
      <alignment horizontal="right" vertical="center" wrapText="1"/>
      <protection locked="0"/>
    </xf>
    <xf numFmtId="0" fontId="56" fillId="37" borderId="10" xfId="0" applyFont="1" applyFill="1" applyBorder="1" applyAlignment="1" applyProtection="1">
      <alignment horizontal="left" vertical="top" wrapText="1" readingOrder="1"/>
      <protection locked="0"/>
    </xf>
    <xf numFmtId="0" fontId="56" fillId="37" borderId="10" xfId="0" applyFont="1" applyFill="1" applyBorder="1" applyAlignment="1" applyProtection="1">
      <alignment vertical="center" wrapText="1" readingOrder="1"/>
      <protection locked="0"/>
    </xf>
    <xf numFmtId="4" fontId="11" fillId="37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7" borderId="10" xfId="0" applyFont="1" applyFill="1" applyBorder="1" applyAlignment="1" applyProtection="1">
      <alignment vertical="center" wrapText="1" readingOrder="1"/>
      <protection locked="0"/>
    </xf>
    <xf numFmtId="0" fontId="56" fillId="38" borderId="10" xfId="0" applyFont="1" applyFill="1" applyBorder="1" applyAlignment="1" applyProtection="1">
      <alignment horizontal="left" vertical="center" wrapText="1" readingOrder="1"/>
      <protection locked="0"/>
    </xf>
    <xf numFmtId="0" fontId="5" fillId="0" borderId="0" xfId="0" applyFont="1" applyAlignment="1" applyProtection="1">
      <alignment wrapText="1" readingOrder="1"/>
      <protection locked="0"/>
    </xf>
    <xf numFmtId="0" fontId="2" fillId="0" borderId="0" xfId="0" applyFont="1" applyAlignment="1">
      <alignment readingOrder="1"/>
    </xf>
    <xf numFmtId="0" fontId="2" fillId="0" borderId="0" xfId="0" applyFont="1" applyBorder="1" applyAlignment="1" applyProtection="1">
      <alignment horizontal="left" wrapText="1" readingOrder="1"/>
      <protection locked="0"/>
    </xf>
    <xf numFmtId="0" fontId="2" fillId="0" borderId="20" xfId="0" applyFont="1" applyBorder="1" applyAlignment="1" applyProtection="1">
      <alignment horizontal="left" wrapText="1" readingOrder="1"/>
      <protection locked="0"/>
    </xf>
    <xf numFmtId="0" fontId="5" fillId="0" borderId="0" xfId="0" applyFont="1" applyAlignment="1" applyProtection="1">
      <alignment horizontal="center" wrapText="1" readingOrder="1"/>
      <protection locked="0"/>
    </xf>
    <xf numFmtId="0" fontId="8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 quotePrefix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quotePrefix="1">
      <alignment horizontal="center" vertical="center" wrapText="1"/>
    </xf>
    <xf numFmtId="0" fontId="2" fillId="0" borderId="15" xfId="0" applyNumberFormat="1" applyFont="1" applyFill="1" applyBorder="1" applyAlignment="1" quotePrefix="1">
      <alignment horizontal="center" vertical="center" wrapText="1"/>
    </xf>
    <xf numFmtId="1" fontId="2" fillId="0" borderId="10" xfId="0" applyNumberFormat="1" applyFont="1" applyFill="1" applyBorder="1" applyAlignment="1" quotePrefix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 quotePrefix="1">
      <alignment horizontal="center" vertical="center" wrapText="1"/>
    </xf>
    <xf numFmtId="1" fontId="2" fillId="0" borderId="15" xfId="0" applyNumberFormat="1" applyFont="1" applyFill="1" applyBorder="1" applyAlignment="1" quotePrefix="1">
      <alignment horizontal="center" vertical="center" wrapText="1"/>
    </xf>
    <xf numFmtId="0" fontId="6" fillId="34" borderId="14" xfId="0" applyFont="1" applyFill="1" applyBorder="1" applyAlignment="1" applyProtection="1">
      <alignment horizontal="center" vertical="center" wrapText="1" readingOrder="1"/>
      <protection locked="0"/>
    </xf>
    <xf numFmtId="0" fontId="7" fillId="0" borderId="15" xfId="0" applyFont="1" applyBorder="1" applyAlignment="1">
      <alignment horizontal="center" vertical="center"/>
    </xf>
    <xf numFmtId="1" fontId="6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3" fontId="33" fillId="0" borderId="0" xfId="0" applyNumberFormat="1" applyFont="1" applyFill="1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4" fontId="34" fillId="0" borderId="0" xfId="0" applyNumberFormat="1" applyFont="1" applyAlignment="1">
      <alignment horizontal="right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E0"/>
      <rgbColor rgb="00FF0000"/>
      <rgbColor rgb="000000CD"/>
      <rgbColor rgb="00FFFFFF"/>
      <rgbColor rgb="000000FF"/>
      <rgbColor rgb="000000CD"/>
      <rgbColor rgb="00FFFF00"/>
      <rgbColor rgb="004169E1"/>
      <rgbColor rgb="00FFFFE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33.421875" style="4" customWidth="1"/>
    <col min="2" max="4" width="15.421875" style="4" bestFit="1" customWidth="1"/>
    <col min="5" max="5" width="15.28125" style="4" customWidth="1"/>
    <col min="6" max="7" width="13.140625" style="4" customWidth="1"/>
    <col min="8" max="16384" width="9.140625" style="4" customWidth="1"/>
  </cols>
  <sheetData>
    <row r="1" spans="1:7" s="1" customFormat="1" ht="26.25" customHeight="1">
      <c r="A1" s="169" t="s">
        <v>196</v>
      </c>
      <c r="B1" s="169"/>
      <c r="C1" s="169"/>
      <c r="D1" s="169"/>
      <c r="E1" s="169"/>
      <c r="F1" s="169"/>
      <c r="G1" s="169"/>
    </row>
    <row r="2" spans="1:5" s="1" customFormat="1" ht="16.5" customHeight="1">
      <c r="A2" s="165" t="s">
        <v>197</v>
      </c>
      <c r="B2" s="165"/>
      <c r="C2" s="166"/>
      <c r="D2" s="166"/>
      <c r="E2" s="166"/>
    </row>
    <row r="3" spans="1:7" s="149" customFormat="1" ht="38.25">
      <c r="A3" s="146" t="s">
        <v>198</v>
      </c>
      <c r="B3" s="146" t="s">
        <v>296</v>
      </c>
      <c r="C3" s="146" t="s">
        <v>297</v>
      </c>
      <c r="D3" s="146" t="s">
        <v>283</v>
      </c>
      <c r="E3" s="146" t="s">
        <v>298</v>
      </c>
      <c r="F3" s="147" t="s">
        <v>81</v>
      </c>
      <c r="G3" s="148" t="s">
        <v>81</v>
      </c>
    </row>
    <row r="4" spans="1:7" s="3" customFormat="1" ht="12">
      <c r="A4" s="19">
        <v>1</v>
      </c>
      <c r="B4" s="22">
        <v>2</v>
      </c>
      <c r="C4" s="23">
        <v>3</v>
      </c>
      <c r="D4" s="23">
        <v>4</v>
      </c>
      <c r="E4" s="23">
        <v>5</v>
      </c>
      <c r="F4" s="24" t="s">
        <v>82</v>
      </c>
      <c r="G4" s="25" t="s">
        <v>83</v>
      </c>
    </row>
    <row r="5" spans="1:7" ht="12.75">
      <c r="A5" s="7" t="s">
        <v>199</v>
      </c>
      <c r="B5" s="8">
        <v>5755393.98</v>
      </c>
      <c r="C5" s="8">
        <v>11929441</v>
      </c>
      <c r="D5" s="8">
        <v>11929441</v>
      </c>
      <c r="E5" s="8">
        <v>6094882.84</v>
      </c>
      <c r="F5" s="20">
        <f>E5/B5*100</f>
        <v>105.89862068834425</v>
      </c>
      <c r="G5" s="21">
        <f>E5/D5*100</f>
        <v>51.091101754055366</v>
      </c>
    </row>
    <row r="6" spans="1:7" ht="25.5">
      <c r="A6" s="7" t="s">
        <v>200</v>
      </c>
      <c r="B6" s="8">
        <v>8400</v>
      </c>
      <c r="C6" s="8">
        <v>0</v>
      </c>
      <c r="D6" s="8">
        <v>0</v>
      </c>
      <c r="E6" s="8">
        <v>0</v>
      </c>
      <c r="F6" s="20">
        <f aca="true" t="shared" si="0" ref="F6:F11">E6/B6*100</f>
        <v>0</v>
      </c>
      <c r="G6" s="21" t="e">
        <f aca="true" t="shared" si="1" ref="G6:G11">E6/D6*100</f>
        <v>#DIV/0!</v>
      </c>
    </row>
    <row r="7" spans="1:7" ht="12.75">
      <c r="A7" s="7" t="s">
        <v>201</v>
      </c>
      <c r="B7" s="8">
        <v>5763793.98</v>
      </c>
      <c r="C7" s="8">
        <v>11929441</v>
      </c>
      <c r="D7" s="8">
        <v>11929441</v>
      </c>
      <c r="E7" s="8">
        <v>6094882.84</v>
      </c>
      <c r="F7" s="20">
        <f t="shared" si="0"/>
        <v>105.74428685599896</v>
      </c>
      <c r="G7" s="21">
        <f t="shared" si="1"/>
        <v>51.091101754055366</v>
      </c>
    </row>
    <row r="8" spans="1:7" ht="12.75">
      <c r="A8" s="7" t="s">
        <v>202</v>
      </c>
      <c r="B8" s="8">
        <v>5337957.27</v>
      </c>
      <c r="C8" s="8">
        <v>11674741</v>
      </c>
      <c r="D8" s="8">
        <v>11929441</v>
      </c>
      <c r="E8" s="8">
        <v>5775905.13</v>
      </c>
      <c r="F8" s="20">
        <f t="shared" si="0"/>
        <v>108.20440924960795</v>
      </c>
      <c r="G8" s="21">
        <f t="shared" si="1"/>
        <v>48.41723203962365</v>
      </c>
    </row>
    <row r="9" spans="1:7" ht="25.5">
      <c r="A9" s="7" t="s">
        <v>203</v>
      </c>
      <c r="B9" s="8">
        <v>84095.04</v>
      </c>
      <c r="C9" s="8">
        <v>254700</v>
      </c>
      <c r="D9" s="8"/>
      <c r="E9" s="8">
        <v>0</v>
      </c>
      <c r="F9" s="20">
        <f t="shared" si="0"/>
        <v>0</v>
      </c>
      <c r="G9" s="21" t="e">
        <f t="shared" si="1"/>
        <v>#DIV/0!</v>
      </c>
    </row>
    <row r="10" spans="1:7" ht="12.75">
      <c r="A10" s="7" t="s">
        <v>141</v>
      </c>
      <c r="B10" s="8">
        <v>5422052.31</v>
      </c>
      <c r="C10" s="8">
        <v>11929441</v>
      </c>
      <c r="D10" s="8">
        <v>11929441</v>
      </c>
      <c r="E10" s="8">
        <v>5775905.13</v>
      </c>
      <c r="F10" s="20">
        <f t="shared" si="0"/>
        <v>106.52617864544358</v>
      </c>
      <c r="G10" s="21">
        <f t="shared" si="1"/>
        <v>48.41723203962365</v>
      </c>
    </row>
    <row r="11" spans="1:7" ht="12.75">
      <c r="A11" s="7" t="s">
        <v>204</v>
      </c>
      <c r="B11" s="8">
        <f>B7-B10</f>
        <v>341741.67000000086</v>
      </c>
      <c r="C11" s="8">
        <f>C7-C10</f>
        <v>0</v>
      </c>
      <c r="D11" s="8">
        <f>D7-D10</f>
        <v>0</v>
      </c>
      <c r="E11" s="8">
        <f>E7-E10</f>
        <v>318977.70999999996</v>
      </c>
      <c r="F11" s="20">
        <f t="shared" si="0"/>
        <v>93.33883983185287</v>
      </c>
      <c r="G11" s="21" t="e">
        <f t="shared" si="1"/>
        <v>#DIV/0!</v>
      </c>
    </row>
    <row r="12" ht="409.5" customHeight="1" hidden="1"/>
    <row r="13" ht="15.75" customHeight="1"/>
    <row r="14" spans="1:5" s="1" customFormat="1" ht="16.5" customHeight="1">
      <c r="A14" s="165" t="s">
        <v>205</v>
      </c>
      <c r="B14" s="165"/>
      <c r="C14" s="166"/>
      <c r="D14" s="166"/>
      <c r="E14" s="166"/>
    </row>
    <row r="15" spans="1:7" s="149" customFormat="1" ht="38.25">
      <c r="A15" s="146" t="s">
        <v>198</v>
      </c>
      <c r="B15" s="146" t="s">
        <v>242</v>
      </c>
      <c r="C15" s="146" t="s">
        <v>246</v>
      </c>
      <c r="D15" s="146" t="s">
        <v>244</v>
      </c>
      <c r="E15" s="146" t="s">
        <v>242</v>
      </c>
      <c r="F15" s="147" t="s">
        <v>81</v>
      </c>
      <c r="G15" s="148" t="s">
        <v>81</v>
      </c>
    </row>
    <row r="16" spans="1:7" s="3" customFormat="1" ht="12">
      <c r="A16" s="19">
        <v>1</v>
      </c>
      <c r="B16" s="22">
        <v>2</v>
      </c>
      <c r="C16" s="23">
        <v>3</v>
      </c>
      <c r="D16" s="23">
        <v>4</v>
      </c>
      <c r="E16" s="23">
        <v>5</v>
      </c>
      <c r="F16" s="24" t="s">
        <v>82</v>
      </c>
      <c r="G16" s="25" t="s">
        <v>83</v>
      </c>
    </row>
    <row r="17" spans="1:7" ht="25.5">
      <c r="A17" s="7" t="s">
        <v>206</v>
      </c>
      <c r="B17" s="8">
        <v>0</v>
      </c>
      <c r="C17" s="8">
        <v>0</v>
      </c>
      <c r="D17" s="8">
        <v>0</v>
      </c>
      <c r="E17" s="8">
        <v>0</v>
      </c>
      <c r="F17" s="20" t="e">
        <f>E17/B17*100</f>
        <v>#DIV/0!</v>
      </c>
      <c r="G17" s="21" t="e">
        <f>E17/D17*100</f>
        <v>#DIV/0!</v>
      </c>
    </row>
    <row r="18" spans="1:7" ht="25.5">
      <c r="A18" s="7" t="s">
        <v>207</v>
      </c>
      <c r="B18" s="8">
        <v>0</v>
      </c>
      <c r="C18" s="8">
        <v>0</v>
      </c>
      <c r="D18" s="8">
        <v>0</v>
      </c>
      <c r="E18" s="8">
        <v>0</v>
      </c>
      <c r="F18" s="20" t="e">
        <f>E18/B18*100</f>
        <v>#DIV/0!</v>
      </c>
      <c r="G18" s="21" t="e">
        <f>E18/D18*100</f>
        <v>#DIV/0!</v>
      </c>
    </row>
    <row r="19" spans="1:7" ht="12.75">
      <c r="A19" s="7" t="s">
        <v>208</v>
      </c>
      <c r="B19" s="8">
        <f>B17-B18</f>
        <v>0</v>
      </c>
      <c r="C19" s="8">
        <f>C17-C18</f>
        <v>0</v>
      </c>
      <c r="D19" s="8">
        <f>D17-D18</f>
        <v>0</v>
      </c>
      <c r="E19" s="8">
        <f>E17-E18</f>
        <v>0</v>
      </c>
      <c r="F19" s="20" t="e">
        <f>E19/B19*100</f>
        <v>#DIV/0!</v>
      </c>
      <c r="G19" s="21" t="e">
        <f>E19/D19*100</f>
        <v>#DIV/0!</v>
      </c>
    </row>
    <row r="20" spans="1:5" ht="12.75">
      <c r="A20" s="2"/>
      <c r="B20" s="2"/>
      <c r="C20" s="2"/>
      <c r="D20" s="2"/>
      <c r="E20" s="2"/>
    </row>
    <row r="21" spans="1:5" s="1" customFormat="1" ht="18" customHeight="1">
      <c r="A21" s="167" t="s">
        <v>217</v>
      </c>
      <c r="B21" s="167"/>
      <c r="C21" s="167"/>
      <c r="D21" s="167"/>
      <c r="E21" s="11"/>
    </row>
    <row r="22" spans="1:7" ht="38.25">
      <c r="A22" s="12" t="s">
        <v>218</v>
      </c>
      <c r="B22" s="8">
        <v>109127.74</v>
      </c>
      <c r="C22" s="8"/>
      <c r="D22" s="8"/>
      <c r="E22" s="8">
        <v>21947.12</v>
      </c>
      <c r="F22" s="20">
        <f>E22/B22*100</f>
        <v>20.111403388359363</v>
      </c>
      <c r="G22" s="21" t="e">
        <f>E22/D22*100</f>
        <v>#DIV/0!</v>
      </c>
    </row>
    <row r="23" spans="1:7" ht="38.25">
      <c r="A23" s="12" t="s">
        <v>219</v>
      </c>
      <c r="B23" s="18">
        <f>B11+B19+B22</f>
        <v>450869.41000000085</v>
      </c>
      <c r="C23" s="18">
        <f>C11+C19+C22</f>
        <v>0</v>
      </c>
      <c r="D23" s="18">
        <f>D11+D19+D22</f>
        <v>0</v>
      </c>
      <c r="E23" s="18">
        <f>E11+E19+E22</f>
        <v>340924.82999999996</v>
      </c>
      <c r="F23" s="20">
        <f>E23/B23*100</f>
        <v>75.6149835048688</v>
      </c>
      <c r="G23" s="21" t="e">
        <f>E23/D23*100</f>
        <v>#DIV/0!</v>
      </c>
    </row>
    <row r="24" ht="14.25" customHeight="1"/>
    <row r="25" spans="1:5" s="1" customFormat="1" ht="18" customHeight="1">
      <c r="A25" s="167" t="s">
        <v>220</v>
      </c>
      <c r="B25" s="167"/>
      <c r="C25" s="168"/>
      <c r="D25" s="168"/>
      <c r="E25" s="168"/>
    </row>
    <row r="26" spans="1:7" ht="25.5">
      <c r="A26" s="12" t="s">
        <v>221</v>
      </c>
      <c r="B26" s="13">
        <f>SUM(B22:D22)</f>
        <v>109127.74</v>
      </c>
      <c r="C26" s="13">
        <f>SUM(C22:E22)</f>
        <v>21947.12</v>
      </c>
      <c r="D26" s="14">
        <f>C26-C22</f>
        <v>21947.12</v>
      </c>
      <c r="E26" s="14">
        <f>D26-D22</f>
        <v>21947.12</v>
      </c>
      <c r="F26" s="20">
        <f>E26/B26*100</f>
        <v>20.111403388359363</v>
      </c>
      <c r="G26" s="21">
        <f>E26/D26*100</f>
        <v>100</v>
      </c>
    </row>
    <row r="27" spans="1:5" ht="12.75">
      <c r="A27" s="15"/>
      <c r="B27" s="16"/>
      <c r="C27" s="16"/>
      <c r="D27" s="16"/>
      <c r="E27" s="16"/>
    </row>
    <row r="28" spans="1:5" s="1" customFormat="1" ht="16.5" customHeight="1">
      <c r="A28" s="165" t="s">
        <v>209</v>
      </c>
      <c r="B28" s="165"/>
      <c r="C28" s="166"/>
      <c r="D28" s="166"/>
      <c r="E28" s="166"/>
    </row>
    <row r="29" spans="1:7" s="149" customFormat="1" ht="38.25">
      <c r="A29" s="146" t="s">
        <v>198</v>
      </c>
      <c r="B29" s="146" t="s">
        <v>296</v>
      </c>
      <c r="C29" s="146" t="s">
        <v>297</v>
      </c>
      <c r="D29" s="146" t="s">
        <v>283</v>
      </c>
      <c r="E29" s="146" t="s">
        <v>296</v>
      </c>
      <c r="F29" s="147" t="s">
        <v>81</v>
      </c>
      <c r="G29" s="148" t="s">
        <v>81</v>
      </c>
    </row>
    <row r="30" spans="1:7" s="3" customFormat="1" ht="12">
      <c r="A30" s="19">
        <v>1</v>
      </c>
      <c r="B30" s="22">
        <v>2</v>
      </c>
      <c r="C30" s="23">
        <v>3</v>
      </c>
      <c r="D30" s="23">
        <v>4</v>
      </c>
      <c r="E30" s="23">
        <v>5</v>
      </c>
      <c r="F30" s="24" t="s">
        <v>82</v>
      </c>
      <c r="G30" s="25" t="s">
        <v>83</v>
      </c>
    </row>
    <row r="31" spans="1:7" ht="12.75">
      <c r="A31" s="7" t="s">
        <v>210</v>
      </c>
      <c r="B31" s="8">
        <f>SUM(B7)</f>
        <v>5763793.98</v>
      </c>
      <c r="C31" s="8">
        <f>SUM(C7)</f>
        <v>11929441</v>
      </c>
      <c r="D31" s="8">
        <f>SUM(D7)</f>
        <v>11929441</v>
      </c>
      <c r="E31" s="8">
        <f>SUM(E7)</f>
        <v>6094882.84</v>
      </c>
      <c r="F31" s="20">
        <f aca="true" t="shared" si="2" ref="F31:F37">E31/B31*100</f>
        <v>105.74428685599896</v>
      </c>
      <c r="G31" s="21">
        <f aca="true" t="shared" si="3" ref="G31:G37">E31/D31*100</f>
        <v>51.091101754055366</v>
      </c>
    </row>
    <row r="32" spans="1:7" ht="12.75">
      <c r="A32" s="7" t="s">
        <v>211</v>
      </c>
      <c r="B32" s="8">
        <f>SUM(B22)</f>
        <v>109127.74</v>
      </c>
      <c r="C32" s="8">
        <f>SUM(C22)</f>
        <v>0</v>
      </c>
      <c r="D32" s="8">
        <f>SUM(D22)</f>
        <v>0</v>
      </c>
      <c r="E32" s="8">
        <f>SUM(E22)</f>
        <v>21947.12</v>
      </c>
      <c r="F32" s="20">
        <f t="shared" si="2"/>
        <v>20.111403388359363</v>
      </c>
      <c r="G32" s="21" t="e">
        <f t="shared" si="3"/>
        <v>#DIV/0!</v>
      </c>
    </row>
    <row r="33" spans="1:7" ht="25.5">
      <c r="A33" s="7" t="s">
        <v>212</v>
      </c>
      <c r="B33" s="8">
        <f>SUM(B17)</f>
        <v>0</v>
      </c>
      <c r="C33" s="8">
        <f>SUM(C17)</f>
        <v>0</v>
      </c>
      <c r="D33" s="8">
        <f>SUM(D17)</f>
        <v>0</v>
      </c>
      <c r="E33" s="8">
        <f>SUM(E17)</f>
        <v>0</v>
      </c>
      <c r="F33" s="20" t="e">
        <f t="shared" si="2"/>
        <v>#DIV/0!</v>
      </c>
      <c r="G33" s="21" t="e">
        <f t="shared" si="3"/>
        <v>#DIV/0!</v>
      </c>
    </row>
    <row r="34" spans="1:7" ht="25.5">
      <c r="A34" s="7" t="s">
        <v>213</v>
      </c>
      <c r="B34" s="8">
        <f>SUM(B31:B33)</f>
        <v>5872921.720000001</v>
      </c>
      <c r="C34" s="8">
        <f>SUM(C31:C33)</f>
        <v>11929441</v>
      </c>
      <c r="D34" s="8">
        <f>SUM(D31:D33)</f>
        <v>11929441</v>
      </c>
      <c r="E34" s="8">
        <f>SUM(E31:E33)</f>
        <v>6116829.96</v>
      </c>
      <c r="F34" s="20">
        <f t="shared" si="2"/>
        <v>104.15309877482922</v>
      </c>
      <c r="G34" s="21">
        <f t="shared" si="3"/>
        <v>51.2750761749859</v>
      </c>
    </row>
    <row r="35" spans="1:7" ht="12.75">
      <c r="A35" s="7" t="s">
        <v>214</v>
      </c>
      <c r="B35" s="8">
        <f>SUM(B10)</f>
        <v>5422052.31</v>
      </c>
      <c r="C35" s="8">
        <f>SUM(C10)</f>
        <v>11929441</v>
      </c>
      <c r="D35" s="8">
        <f>SUM(D10)</f>
        <v>11929441</v>
      </c>
      <c r="E35" s="8">
        <f>SUM(E10)</f>
        <v>5775905.13</v>
      </c>
      <c r="F35" s="20">
        <f t="shared" si="2"/>
        <v>106.52617864544358</v>
      </c>
      <c r="G35" s="21">
        <f t="shared" si="3"/>
        <v>48.41723203962365</v>
      </c>
    </row>
    <row r="36" spans="1:7" ht="25.5">
      <c r="A36" s="7" t="s">
        <v>215</v>
      </c>
      <c r="B36" s="8">
        <f>SUM(B18)</f>
        <v>0</v>
      </c>
      <c r="C36" s="8">
        <f>SUM(C18)</f>
        <v>0</v>
      </c>
      <c r="D36" s="8">
        <f>SUM(D18)</f>
        <v>0</v>
      </c>
      <c r="E36" s="8">
        <f>SUM(E18)</f>
        <v>0</v>
      </c>
      <c r="F36" s="20" t="e">
        <f t="shared" si="2"/>
        <v>#DIV/0!</v>
      </c>
      <c r="G36" s="21" t="e">
        <f t="shared" si="3"/>
        <v>#DIV/0!</v>
      </c>
    </row>
    <row r="37" spans="1:7" ht="25.5">
      <c r="A37" s="7" t="s">
        <v>216</v>
      </c>
      <c r="B37" s="8">
        <f>SUM(B35:B36)</f>
        <v>5422052.31</v>
      </c>
      <c r="C37" s="8">
        <f>SUM(C35:C36)</f>
        <v>11929441</v>
      </c>
      <c r="D37" s="8">
        <f>SUM(D35:D36)</f>
        <v>11929441</v>
      </c>
      <c r="E37" s="8">
        <f>SUM(E35:E36)</f>
        <v>5775905.13</v>
      </c>
      <c r="F37" s="20">
        <f t="shared" si="2"/>
        <v>106.52617864544358</v>
      </c>
      <c r="G37" s="21">
        <f t="shared" si="3"/>
        <v>48.41723203962365</v>
      </c>
    </row>
    <row r="38" ht="409.5" customHeight="1" hidden="1"/>
  </sheetData>
  <sheetProtection/>
  <mergeCells count="6">
    <mergeCell ref="A2:E2"/>
    <mergeCell ref="A14:E14"/>
    <mergeCell ref="A21:D21"/>
    <mergeCell ref="A25:E25"/>
    <mergeCell ref="A28:E28"/>
    <mergeCell ref="A1:G1"/>
  </mergeCells>
  <printOptions/>
  <pageMargins left="0.5905511811023623" right="0.5905511811023623" top="0.5905511811023623" bottom="0.5905511811023623" header="0.5905511811023623" footer="0.5905511811023623"/>
  <pageSetup fitToHeight="1" fitToWidth="1" horizontalDpi="600" verticalDpi="600" orientation="portrait" paperSize="9" scale="76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view="pageBreakPreview" zoomScale="89" zoomScaleNormal="89" zoomScaleSheetLayoutView="89" zoomScalePageLayoutView="0" workbookViewId="0" topLeftCell="A1">
      <selection activeCell="A1" sqref="A1"/>
    </sheetView>
  </sheetViews>
  <sheetFormatPr defaultColWidth="9.140625" defaultRowHeight="30" customHeight="1"/>
  <cols>
    <col min="1" max="1" width="9.28125" style="79" customWidth="1"/>
    <col min="2" max="2" width="42.28125" style="26" customWidth="1"/>
    <col min="3" max="6" width="15.421875" style="56" customWidth="1"/>
    <col min="7" max="8" width="14.28125" style="29" customWidth="1"/>
    <col min="9" max="11" width="16.57421875" style="26" customWidth="1"/>
    <col min="12" max="15" width="15.140625" style="26" customWidth="1"/>
    <col min="16" max="16" width="16.7109375" style="26" hidden="1" customWidth="1"/>
    <col min="17" max="17" width="16.421875" style="26" hidden="1" customWidth="1"/>
    <col min="18" max="18" width="12.57421875" style="26" hidden="1" customWidth="1"/>
    <col min="19" max="19" width="15.140625" style="26" customWidth="1"/>
    <col min="20" max="16384" width="9.140625" style="26" customWidth="1"/>
  </cols>
  <sheetData>
    <row r="1" ht="30" customHeight="1">
      <c r="A1" s="79" t="s">
        <v>303</v>
      </c>
    </row>
    <row r="2" spans="1:10" ht="30" customHeight="1">
      <c r="A2" s="170" t="s">
        <v>272</v>
      </c>
      <c r="B2" s="170"/>
      <c r="C2" s="170"/>
      <c r="D2" s="170"/>
      <c r="E2" s="170"/>
      <c r="F2" s="170"/>
      <c r="G2" s="170"/>
      <c r="H2" s="170"/>
      <c r="I2" s="105"/>
      <c r="J2" s="105"/>
    </row>
    <row r="3" spans="1:8" s="34" customFormat="1" ht="42" customHeight="1">
      <c r="A3" s="76" t="s">
        <v>79</v>
      </c>
      <c r="B3" s="31" t="s">
        <v>80</v>
      </c>
      <c r="C3" s="32" t="s">
        <v>266</v>
      </c>
      <c r="D3" s="33" t="s">
        <v>267</v>
      </c>
      <c r="E3" s="33" t="s">
        <v>268</v>
      </c>
      <c r="F3" s="33" t="s">
        <v>271</v>
      </c>
      <c r="G3" s="5" t="s">
        <v>81</v>
      </c>
      <c r="H3" s="5" t="s">
        <v>81</v>
      </c>
    </row>
    <row r="4" spans="1:8" s="37" customFormat="1" ht="30" customHeight="1">
      <c r="A4" s="173">
        <v>1</v>
      </c>
      <c r="B4" s="174"/>
      <c r="C4" s="138">
        <v>2</v>
      </c>
      <c r="D4" s="74">
        <v>3</v>
      </c>
      <c r="E4" s="74">
        <v>4</v>
      </c>
      <c r="F4" s="74">
        <v>5</v>
      </c>
      <c r="G4" s="6" t="s">
        <v>82</v>
      </c>
      <c r="H4" s="6" t="s">
        <v>83</v>
      </c>
    </row>
    <row r="5" spans="1:8" ht="30" customHeight="1">
      <c r="A5" s="98">
        <v>6</v>
      </c>
      <c r="B5" s="99" t="s">
        <v>236</v>
      </c>
      <c r="C5" s="139">
        <f>SUM(C6,C14,C19,C22,C27)</f>
        <v>5755393.98</v>
      </c>
      <c r="D5" s="139">
        <f>SUM(D6,D14,D19,D22,D27)</f>
        <v>11929441</v>
      </c>
      <c r="E5" s="139">
        <f>SUM(E6,E14,E19,E22,E27)</f>
        <v>11929441</v>
      </c>
      <c r="F5" s="139">
        <f>SUM(F6,F14,F19,F22,F27)</f>
        <v>6094882.84</v>
      </c>
      <c r="G5" s="95">
        <f>F5/C5*100</f>
        <v>105.89862068834425</v>
      </c>
      <c r="H5" s="95">
        <f>F5/E5*100</f>
        <v>51.091101754055366</v>
      </c>
    </row>
    <row r="6" spans="1:8" ht="30" customHeight="1">
      <c r="A6" s="38">
        <v>63</v>
      </c>
      <c r="B6" s="39" t="s">
        <v>91</v>
      </c>
      <c r="C6" s="58">
        <f>SUM(C7,C9,C12)</f>
        <v>27250.31</v>
      </c>
      <c r="D6" s="58">
        <v>51000</v>
      </c>
      <c r="E6" s="58">
        <f>SUM(E7,E9,E12)</f>
        <v>51000</v>
      </c>
      <c r="F6" s="58">
        <f>SUM(F7,F9,F12)</f>
        <v>25499.94</v>
      </c>
      <c r="G6" s="10">
        <f aca="true" t="shared" si="0" ref="G6:G46">F6/C6*100</f>
        <v>93.57669692564964</v>
      </c>
      <c r="H6" s="10">
        <f>F6/E6*100</f>
        <v>49.99988235294117</v>
      </c>
    </row>
    <row r="7" spans="1:8" s="41" customFormat="1" ht="30" customHeight="1">
      <c r="A7" s="38">
        <v>634</v>
      </c>
      <c r="B7" s="39" t="s">
        <v>92</v>
      </c>
      <c r="C7" s="58">
        <f>C8</f>
        <v>0</v>
      </c>
      <c r="D7" s="58">
        <f>D8</f>
        <v>0</v>
      </c>
      <c r="E7" s="58">
        <f>E8</f>
        <v>0</v>
      </c>
      <c r="F7" s="58">
        <f>F8</f>
        <v>0</v>
      </c>
      <c r="G7" s="10" t="e">
        <f t="shared" si="0"/>
        <v>#DIV/0!</v>
      </c>
      <c r="H7" s="10" t="e">
        <f>F7/E7*100</f>
        <v>#DIV/0!</v>
      </c>
    </row>
    <row r="8" spans="1:8" ht="30" customHeight="1">
      <c r="A8" s="42">
        <v>6341</v>
      </c>
      <c r="B8" s="43" t="s">
        <v>171</v>
      </c>
      <c r="C8" s="59">
        <v>0</v>
      </c>
      <c r="D8" s="59">
        <v>0</v>
      </c>
      <c r="E8" s="59">
        <v>0</v>
      </c>
      <c r="F8" s="59">
        <v>0</v>
      </c>
      <c r="G8" s="10" t="e">
        <f t="shared" si="0"/>
        <v>#DIV/0!</v>
      </c>
      <c r="H8" s="17"/>
    </row>
    <row r="9" spans="1:8" s="41" customFormat="1" ht="30" customHeight="1">
      <c r="A9" s="38">
        <v>636</v>
      </c>
      <c r="B9" s="39" t="s">
        <v>93</v>
      </c>
      <c r="C9" s="58">
        <f>SUM(C10:C11)</f>
        <v>27250.31</v>
      </c>
      <c r="D9" s="58">
        <f>SUM(D10:D11)</f>
        <v>51000</v>
      </c>
      <c r="E9" s="58">
        <f>SUM(E10:E11)</f>
        <v>51000</v>
      </c>
      <c r="F9" s="58">
        <f>SUM(F10:F11)</f>
        <v>25499.94</v>
      </c>
      <c r="G9" s="10">
        <f t="shared" si="0"/>
        <v>93.57669692564964</v>
      </c>
      <c r="H9" s="10">
        <f>F9/E9*100</f>
        <v>49.99988235294117</v>
      </c>
    </row>
    <row r="10" spans="1:8" ht="30" customHeight="1">
      <c r="A10" s="42">
        <v>6361</v>
      </c>
      <c r="B10" s="43" t="s">
        <v>152</v>
      </c>
      <c r="C10" s="59">
        <v>27250.31</v>
      </c>
      <c r="D10" s="59">
        <v>51000</v>
      </c>
      <c r="E10" s="59">
        <v>51000</v>
      </c>
      <c r="F10" s="59">
        <v>25499.94</v>
      </c>
      <c r="G10" s="10">
        <f t="shared" si="0"/>
        <v>93.57669692564964</v>
      </c>
      <c r="H10" s="10"/>
    </row>
    <row r="11" spans="1:8" ht="30" customHeight="1">
      <c r="A11" s="42">
        <v>6362</v>
      </c>
      <c r="B11" s="43" t="s">
        <v>153</v>
      </c>
      <c r="C11" s="59">
        <v>0</v>
      </c>
      <c r="D11" s="59">
        <v>0</v>
      </c>
      <c r="E11" s="59">
        <v>0</v>
      </c>
      <c r="F11" s="59">
        <v>0</v>
      </c>
      <c r="G11" s="10" t="e">
        <f t="shared" si="0"/>
        <v>#DIV/0!</v>
      </c>
      <c r="H11" s="10"/>
    </row>
    <row r="12" spans="1:8" s="41" customFormat="1" ht="30" customHeight="1">
      <c r="A12" s="38">
        <v>638</v>
      </c>
      <c r="B12" s="39" t="s">
        <v>154</v>
      </c>
      <c r="C12" s="58">
        <f>C13</f>
        <v>0</v>
      </c>
      <c r="D12" s="58">
        <f>D13</f>
        <v>0</v>
      </c>
      <c r="E12" s="58">
        <f>E13</f>
        <v>0</v>
      </c>
      <c r="F12" s="58">
        <f>F13</f>
        <v>0</v>
      </c>
      <c r="G12" s="10" t="e">
        <f t="shared" si="0"/>
        <v>#DIV/0!</v>
      </c>
      <c r="H12" s="10" t="e">
        <f>F12/E12*100</f>
        <v>#DIV/0!</v>
      </c>
    </row>
    <row r="13" spans="1:8" ht="30" customHeight="1">
      <c r="A13" s="42">
        <v>6381</v>
      </c>
      <c r="B13" s="43" t="s">
        <v>155</v>
      </c>
      <c r="C13" s="59">
        <v>0</v>
      </c>
      <c r="D13" s="59">
        <v>0</v>
      </c>
      <c r="E13" s="59">
        <v>0</v>
      </c>
      <c r="F13" s="59">
        <v>0</v>
      </c>
      <c r="G13" s="10" t="e">
        <f t="shared" si="0"/>
        <v>#DIV/0!</v>
      </c>
      <c r="H13" s="10"/>
    </row>
    <row r="14" spans="1:8" ht="30" customHeight="1">
      <c r="A14" s="38">
        <v>64</v>
      </c>
      <c r="B14" s="39" t="s">
        <v>157</v>
      </c>
      <c r="C14" s="58">
        <f>SUM(C15,C17)</f>
        <v>0</v>
      </c>
      <c r="D14" s="58">
        <f>SUM(D15,D17)</f>
        <v>0</v>
      </c>
      <c r="E14" s="58">
        <f>SUM(E15,E17)</f>
        <v>0</v>
      </c>
      <c r="F14" s="58">
        <f>SUM(F15,F17)</f>
        <v>0</v>
      </c>
      <c r="G14" s="10" t="e">
        <f t="shared" si="0"/>
        <v>#DIV/0!</v>
      </c>
      <c r="H14" s="10" t="e">
        <f>F14/E14*100</f>
        <v>#DIV/0!</v>
      </c>
    </row>
    <row r="15" spans="1:8" s="41" customFormat="1" ht="30" customHeight="1">
      <c r="A15" s="38">
        <v>641</v>
      </c>
      <c r="B15" s="39" t="s">
        <v>158</v>
      </c>
      <c r="C15" s="58">
        <f>C16</f>
        <v>0</v>
      </c>
      <c r="D15" s="58">
        <f>D16</f>
        <v>0</v>
      </c>
      <c r="E15" s="58">
        <f>E16</f>
        <v>0</v>
      </c>
      <c r="F15" s="58">
        <f>F16</f>
        <v>0</v>
      </c>
      <c r="G15" s="10" t="e">
        <f t="shared" si="0"/>
        <v>#DIV/0!</v>
      </c>
      <c r="H15" s="10" t="e">
        <f>F15/E15*100</f>
        <v>#DIV/0!</v>
      </c>
    </row>
    <row r="16" spans="1:8" ht="30" customHeight="1">
      <c r="A16" s="42">
        <v>6413</v>
      </c>
      <c r="B16" s="43" t="s">
        <v>172</v>
      </c>
      <c r="C16" s="59">
        <v>0</v>
      </c>
      <c r="D16" s="59">
        <v>0</v>
      </c>
      <c r="E16" s="59">
        <v>0</v>
      </c>
      <c r="F16" s="59">
        <v>0</v>
      </c>
      <c r="G16" s="10" t="e">
        <f t="shared" si="0"/>
        <v>#DIV/0!</v>
      </c>
      <c r="H16" s="17"/>
    </row>
    <row r="17" spans="1:8" s="41" customFormat="1" ht="30" customHeight="1">
      <c r="A17" s="38">
        <v>642</v>
      </c>
      <c r="B17" s="39" t="s">
        <v>159</v>
      </c>
      <c r="C17" s="58">
        <f>C18</f>
        <v>0</v>
      </c>
      <c r="D17" s="58">
        <f>D18</f>
        <v>0</v>
      </c>
      <c r="E17" s="58">
        <f>E18</f>
        <v>0</v>
      </c>
      <c r="F17" s="58">
        <f>F18</f>
        <v>0</v>
      </c>
      <c r="G17" s="10" t="e">
        <f t="shared" si="0"/>
        <v>#DIV/0!</v>
      </c>
      <c r="H17" s="10" t="e">
        <f>F17/E17*100</f>
        <v>#DIV/0!</v>
      </c>
    </row>
    <row r="18" spans="1:8" ht="30" customHeight="1">
      <c r="A18" s="42">
        <v>6422</v>
      </c>
      <c r="B18" s="43" t="s">
        <v>173</v>
      </c>
      <c r="C18" s="59">
        <v>0</v>
      </c>
      <c r="D18" s="59">
        <v>0</v>
      </c>
      <c r="E18" s="59">
        <v>0</v>
      </c>
      <c r="F18" s="59">
        <v>0</v>
      </c>
      <c r="G18" s="10" t="e">
        <f t="shared" si="0"/>
        <v>#DIV/0!</v>
      </c>
      <c r="H18" s="17"/>
    </row>
    <row r="19" spans="1:8" s="41" customFormat="1" ht="30" customHeight="1">
      <c r="A19" s="38">
        <v>65</v>
      </c>
      <c r="B19" s="39" t="s">
        <v>160</v>
      </c>
      <c r="C19" s="58">
        <v>3314116.67</v>
      </c>
      <c r="D19" s="58">
        <v>7000000</v>
      </c>
      <c r="E19" s="58">
        <v>7000000</v>
      </c>
      <c r="F19" s="58">
        <v>3552300.9</v>
      </c>
      <c r="G19" s="10">
        <f t="shared" si="0"/>
        <v>107.18695971557332</v>
      </c>
      <c r="H19" s="10">
        <f aca="true" t="shared" si="1" ref="H19:H28">F19/E19*100</f>
        <v>50.74715571428571</v>
      </c>
    </row>
    <row r="20" spans="1:17" s="47" customFormat="1" ht="30" customHeight="1">
      <c r="A20" s="38">
        <v>652</v>
      </c>
      <c r="B20" s="39" t="s">
        <v>89</v>
      </c>
      <c r="C20" s="58">
        <v>3314116.67</v>
      </c>
      <c r="D20" s="58">
        <v>7000000</v>
      </c>
      <c r="E20" s="58">
        <v>7000000</v>
      </c>
      <c r="F20" s="58">
        <v>3552300.9</v>
      </c>
      <c r="G20" s="10">
        <f t="shared" si="0"/>
        <v>107.18695971557332</v>
      </c>
      <c r="H20" s="10">
        <f t="shared" si="1"/>
        <v>50.74715571428571</v>
      </c>
      <c r="I20" s="45"/>
      <c r="J20" s="45"/>
      <c r="K20" s="45"/>
      <c r="L20" s="45"/>
      <c r="M20" s="45"/>
      <c r="N20" s="46"/>
      <c r="O20" s="46"/>
      <c r="P20" s="46"/>
      <c r="Q20" s="46"/>
    </row>
    <row r="21" spans="1:17" s="41" customFormat="1" ht="30" customHeight="1">
      <c r="A21" s="42">
        <v>6526</v>
      </c>
      <c r="B21" s="43" t="s">
        <v>90</v>
      </c>
      <c r="C21" s="59">
        <v>3314106.67</v>
      </c>
      <c r="D21" s="59">
        <v>7000000</v>
      </c>
      <c r="E21" s="59">
        <v>7000000</v>
      </c>
      <c r="F21" s="59">
        <v>3552300.9</v>
      </c>
      <c r="G21" s="10">
        <f t="shared" si="0"/>
        <v>107.18728314197563</v>
      </c>
      <c r="H21" s="10"/>
      <c r="I21" s="48"/>
      <c r="J21" s="48"/>
      <c r="K21" s="48"/>
      <c r="L21" s="48"/>
      <c r="M21" s="48"/>
      <c r="N21" s="48"/>
      <c r="O21" s="48"/>
      <c r="P21" s="49"/>
      <c r="Q21" s="49"/>
    </row>
    <row r="22" spans="1:8" ht="30" customHeight="1">
      <c r="A22" s="38">
        <v>66</v>
      </c>
      <c r="B22" s="39" t="s">
        <v>87</v>
      </c>
      <c r="C22" s="58">
        <f>SUM(C23,C25)</f>
        <v>5920</v>
      </c>
      <c r="D22" s="58">
        <f>SUM(D23,D25)</f>
        <v>0</v>
      </c>
      <c r="E22" s="58">
        <f>SUM(E23,E25)</f>
        <v>0</v>
      </c>
      <c r="F22" s="58">
        <f>SUM(F23,F25)</f>
        <v>0</v>
      </c>
      <c r="G22" s="10">
        <f t="shared" si="0"/>
        <v>0</v>
      </c>
      <c r="H22" s="10" t="e">
        <f t="shared" si="1"/>
        <v>#DIV/0!</v>
      </c>
    </row>
    <row r="23" spans="1:8" s="41" customFormat="1" ht="30" customHeight="1">
      <c r="A23" s="38">
        <v>661</v>
      </c>
      <c r="B23" s="39" t="s">
        <v>162</v>
      </c>
      <c r="C23" s="58">
        <f>C24</f>
        <v>0</v>
      </c>
      <c r="D23" s="58">
        <f>D24</f>
        <v>0</v>
      </c>
      <c r="E23" s="58">
        <f>E24</f>
        <v>0</v>
      </c>
      <c r="F23" s="58">
        <f>F24</f>
        <v>0</v>
      </c>
      <c r="G23" s="10" t="e">
        <f t="shared" si="0"/>
        <v>#DIV/0!</v>
      </c>
      <c r="H23" s="10" t="e">
        <f t="shared" si="1"/>
        <v>#DIV/0!</v>
      </c>
    </row>
    <row r="24" spans="1:8" ht="30" customHeight="1">
      <c r="A24" s="42">
        <v>6615</v>
      </c>
      <c r="B24" s="43" t="s">
        <v>161</v>
      </c>
      <c r="C24" s="59">
        <v>0</v>
      </c>
      <c r="D24" s="59"/>
      <c r="E24" s="59">
        <v>0</v>
      </c>
      <c r="F24" s="59">
        <v>0</v>
      </c>
      <c r="G24" s="10" t="e">
        <f t="shared" si="0"/>
        <v>#DIV/0!</v>
      </c>
      <c r="H24" s="10"/>
    </row>
    <row r="25" spans="1:8" s="41" customFormat="1" ht="30" customHeight="1">
      <c r="A25" s="38">
        <v>663</v>
      </c>
      <c r="B25" s="39" t="s">
        <v>88</v>
      </c>
      <c r="C25" s="58">
        <f>C26</f>
        <v>5920</v>
      </c>
      <c r="D25" s="58">
        <f>D26</f>
        <v>0</v>
      </c>
      <c r="E25" s="58">
        <f>E26</f>
        <v>0</v>
      </c>
      <c r="F25" s="58">
        <f>F26</f>
        <v>0</v>
      </c>
      <c r="G25" s="10">
        <f t="shared" si="0"/>
        <v>0</v>
      </c>
      <c r="H25" s="10" t="e">
        <f t="shared" si="1"/>
        <v>#DIV/0!</v>
      </c>
    </row>
    <row r="26" spans="1:8" ht="30" customHeight="1">
      <c r="A26" s="42">
        <v>6631</v>
      </c>
      <c r="B26" s="43" t="s">
        <v>163</v>
      </c>
      <c r="C26" s="59">
        <v>5920</v>
      </c>
      <c r="D26" s="59">
        <v>0</v>
      </c>
      <c r="E26" s="59">
        <v>0</v>
      </c>
      <c r="F26" s="59">
        <v>0</v>
      </c>
      <c r="G26" s="10">
        <f t="shared" si="0"/>
        <v>0</v>
      </c>
      <c r="H26" s="10"/>
    </row>
    <row r="27" spans="1:8" ht="30" customHeight="1">
      <c r="A27" s="38">
        <v>67</v>
      </c>
      <c r="B27" s="39" t="s">
        <v>84</v>
      </c>
      <c r="C27" s="58">
        <f>C28</f>
        <v>2408107</v>
      </c>
      <c r="D27" s="58">
        <f>D28</f>
        <v>4878441</v>
      </c>
      <c r="E27" s="58">
        <f>E28</f>
        <v>4878441</v>
      </c>
      <c r="F27" s="58">
        <f>F28</f>
        <v>2517082</v>
      </c>
      <c r="G27" s="10">
        <f t="shared" si="0"/>
        <v>104.5253387827036</v>
      </c>
      <c r="H27" s="10">
        <f t="shared" si="1"/>
        <v>51.59603242101319</v>
      </c>
    </row>
    <row r="28" spans="1:8" ht="30" customHeight="1">
      <c r="A28" s="38">
        <v>671</v>
      </c>
      <c r="B28" s="39" t="s">
        <v>156</v>
      </c>
      <c r="C28" s="58">
        <f>SUM(C29:C30)</f>
        <v>2408107</v>
      </c>
      <c r="D28" s="58">
        <f>SUM(D29:D30)</f>
        <v>4878441</v>
      </c>
      <c r="E28" s="58">
        <f>SUM(E29:E30)</f>
        <v>4878441</v>
      </c>
      <c r="F28" s="58">
        <f>SUM(F29:F30)</f>
        <v>2517082</v>
      </c>
      <c r="G28" s="10">
        <f t="shared" si="0"/>
        <v>104.5253387827036</v>
      </c>
      <c r="H28" s="10">
        <f t="shared" si="1"/>
        <v>51.59603242101319</v>
      </c>
    </row>
    <row r="29" spans="1:8" ht="30" customHeight="1">
      <c r="A29" s="42">
        <v>6711</v>
      </c>
      <c r="B29" s="43" t="s">
        <v>85</v>
      </c>
      <c r="C29" s="59">
        <v>2357082</v>
      </c>
      <c r="D29" s="59">
        <v>4623741</v>
      </c>
      <c r="E29" s="59">
        <v>4623741</v>
      </c>
      <c r="F29" s="59">
        <v>2517082</v>
      </c>
      <c r="G29" s="10">
        <f t="shared" si="0"/>
        <v>106.78805404309226</v>
      </c>
      <c r="H29" s="10"/>
    </row>
    <row r="30" spans="1:9" ht="37.5" customHeight="1">
      <c r="A30" s="42">
        <v>6712</v>
      </c>
      <c r="B30" s="85" t="s">
        <v>86</v>
      </c>
      <c r="C30" s="59">
        <v>51025</v>
      </c>
      <c r="D30" s="59">
        <v>254700</v>
      </c>
      <c r="E30" s="59">
        <v>254700</v>
      </c>
      <c r="F30" s="59">
        <v>0</v>
      </c>
      <c r="G30" s="10">
        <f t="shared" si="0"/>
        <v>0</v>
      </c>
      <c r="H30" s="10"/>
      <c r="I30" s="50"/>
    </row>
    <row r="31" spans="1:9" s="41" customFormat="1" ht="30" customHeight="1">
      <c r="A31" s="96">
        <v>7</v>
      </c>
      <c r="B31" s="92" t="s">
        <v>222</v>
      </c>
      <c r="C31" s="140">
        <v>8400</v>
      </c>
      <c r="D31" s="140">
        <f>SUM(D32,D34)</f>
        <v>0</v>
      </c>
      <c r="E31" s="140">
        <f>SUM(E32,E34)</f>
        <v>0</v>
      </c>
      <c r="F31" s="140">
        <f>SUM(F32,F34)</f>
        <v>0</v>
      </c>
      <c r="G31" s="95">
        <f t="shared" si="0"/>
        <v>0</v>
      </c>
      <c r="H31" s="95" t="e">
        <f>F31/E31*100</f>
        <v>#DIV/0!</v>
      </c>
      <c r="I31" s="50"/>
    </row>
    <row r="32" spans="1:9" s="41" customFormat="1" ht="30" customHeight="1">
      <c r="A32" s="83">
        <v>71</v>
      </c>
      <c r="B32" s="81" t="s">
        <v>223</v>
      </c>
      <c r="C32" s="141">
        <f>C33</f>
        <v>0</v>
      </c>
      <c r="D32" s="141">
        <f>D33</f>
        <v>0</v>
      </c>
      <c r="E32" s="141">
        <f>E33</f>
        <v>0</v>
      </c>
      <c r="F32" s="141">
        <f>F33</f>
        <v>0</v>
      </c>
      <c r="G32" s="10" t="e">
        <f t="shared" si="0"/>
        <v>#DIV/0!</v>
      </c>
      <c r="H32" s="10" t="e">
        <f>F32/E32*100</f>
        <v>#DIV/0!</v>
      </c>
      <c r="I32" s="50"/>
    </row>
    <row r="33" spans="1:9" ht="30" customHeight="1">
      <c r="A33" s="82">
        <v>711</v>
      </c>
      <c r="B33" s="80" t="s">
        <v>224</v>
      </c>
      <c r="C33" s="142">
        <v>0</v>
      </c>
      <c r="D33" s="59"/>
      <c r="E33" s="59"/>
      <c r="F33" s="59"/>
      <c r="G33" s="10" t="e">
        <f t="shared" si="0"/>
        <v>#DIV/0!</v>
      </c>
      <c r="H33" s="10"/>
      <c r="I33" s="50"/>
    </row>
    <row r="34" spans="1:9" s="41" customFormat="1" ht="30" customHeight="1">
      <c r="A34" s="83">
        <v>72</v>
      </c>
      <c r="B34" s="81" t="s">
        <v>225</v>
      </c>
      <c r="C34" s="141"/>
      <c r="D34" s="141">
        <f>SUM(D35:D37)</f>
        <v>0</v>
      </c>
      <c r="E34" s="141">
        <f>SUM(E35:E37)</f>
        <v>0</v>
      </c>
      <c r="F34" s="141">
        <f>SUM(F35:F37)</f>
        <v>0</v>
      </c>
      <c r="G34" s="10" t="e">
        <f t="shared" si="0"/>
        <v>#DIV/0!</v>
      </c>
      <c r="H34" s="10" t="e">
        <f>F34/E34*100</f>
        <v>#DIV/0!</v>
      </c>
      <c r="I34" s="50"/>
    </row>
    <row r="35" spans="1:9" ht="30" customHeight="1">
      <c r="A35" s="82">
        <v>721</v>
      </c>
      <c r="B35" s="80" t="s">
        <v>226</v>
      </c>
      <c r="C35" s="142">
        <v>0</v>
      </c>
      <c r="D35" s="59"/>
      <c r="E35" s="59"/>
      <c r="F35" s="59"/>
      <c r="G35" s="10" t="e">
        <f t="shared" si="0"/>
        <v>#DIV/0!</v>
      </c>
      <c r="H35" s="10"/>
      <c r="I35" s="50"/>
    </row>
    <row r="36" spans="1:9" ht="30" customHeight="1">
      <c r="A36" s="82">
        <v>722</v>
      </c>
      <c r="B36" s="80" t="s">
        <v>227</v>
      </c>
      <c r="C36" s="142">
        <v>0</v>
      </c>
      <c r="D36" s="59"/>
      <c r="E36" s="59"/>
      <c r="F36" s="59"/>
      <c r="G36" s="10" t="e">
        <f t="shared" si="0"/>
        <v>#DIV/0!</v>
      </c>
      <c r="H36" s="10"/>
      <c r="I36" s="50"/>
    </row>
    <row r="37" spans="1:9" ht="30" customHeight="1">
      <c r="A37" s="87">
        <v>723</v>
      </c>
      <c r="B37" s="88" t="s">
        <v>228</v>
      </c>
      <c r="C37" s="143">
        <v>8400</v>
      </c>
      <c r="D37" s="144">
        <v>0</v>
      </c>
      <c r="E37" s="144">
        <v>0</v>
      </c>
      <c r="F37" s="144">
        <v>0</v>
      </c>
      <c r="G37" s="10">
        <f t="shared" si="0"/>
        <v>0</v>
      </c>
      <c r="H37" s="10"/>
      <c r="I37" s="50"/>
    </row>
    <row r="38" spans="1:9" s="41" customFormat="1" ht="30" customHeight="1">
      <c r="A38" s="91">
        <v>8</v>
      </c>
      <c r="B38" s="92" t="s">
        <v>229</v>
      </c>
      <c r="C38" s="139">
        <f>SUM(C39,C41,C43)</f>
        <v>0</v>
      </c>
      <c r="D38" s="139">
        <f>SUM(D39,D41,D43)</f>
        <v>0</v>
      </c>
      <c r="E38" s="139">
        <f>SUM(E39,E41,E43)</f>
        <v>0</v>
      </c>
      <c r="F38" s="139">
        <f>SUM(F39,F41,F43)</f>
        <v>0</v>
      </c>
      <c r="G38" s="95" t="e">
        <f t="shared" si="0"/>
        <v>#DIV/0!</v>
      </c>
      <c r="H38" s="95" t="e">
        <f>F38/E38*100</f>
        <v>#DIV/0!</v>
      </c>
      <c r="I38" s="50"/>
    </row>
    <row r="39" spans="1:9" s="41" customFormat="1" ht="30" customHeight="1">
      <c r="A39" s="89">
        <v>81</v>
      </c>
      <c r="B39" s="81" t="s">
        <v>230</v>
      </c>
      <c r="C39" s="58">
        <f>SUM(C40:C40)</f>
        <v>0</v>
      </c>
      <c r="D39" s="58">
        <f>SUM(D40:D40)</f>
        <v>0</v>
      </c>
      <c r="E39" s="58">
        <f>SUM(E40:E40)</f>
        <v>0</v>
      </c>
      <c r="F39" s="58">
        <f>SUM(F40:F40)</f>
        <v>0</v>
      </c>
      <c r="G39" s="10" t="e">
        <f t="shared" si="0"/>
        <v>#DIV/0!</v>
      </c>
      <c r="H39" s="10" t="e">
        <f>F39/E39*100</f>
        <v>#DIV/0!</v>
      </c>
      <c r="I39" s="50"/>
    </row>
    <row r="40" spans="1:9" ht="30" customHeight="1">
      <c r="A40" s="90">
        <v>818</v>
      </c>
      <c r="B40" s="80" t="s">
        <v>231</v>
      </c>
      <c r="C40" s="59">
        <v>0</v>
      </c>
      <c r="D40" s="59"/>
      <c r="E40" s="59"/>
      <c r="F40" s="59"/>
      <c r="G40" s="10" t="e">
        <f t="shared" si="0"/>
        <v>#DIV/0!</v>
      </c>
      <c r="H40" s="10"/>
      <c r="I40" s="50"/>
    </row>
    <row r="41" spans="1:9" s="41" customFormat="1" ht="30" customHeight="1">
      <c r="A41" s="89">
        <v>83</v>
      </c>
      <c r="B41" s="81" t="s">
        <v>232</v>
      </c>
      <c r="C41" s="58">
        <f>C42</f>
        <v>0</v>
      </c>
      <c r="D41" s="58">
        <f>D42</f>
        <v>0</v>
      </c>
      <c r="E41" s="58">
        <f>E42</f>
        <v>0</v>
      </c>
      <c r="F41" s="58"/>
      <c r="G41" s="10" t="e">
        <f t="shared" si="0"/>
        <v>#DIV/0!</v>
      </c>
      <c r="H41" s="10" t="e">
        <f>F41/E41*100</f>
        <v>#DIV/0!</v>
      </c>
      <c r="I41" s="50"/>
    </row>
    <row r="42" spans="1:9" ht="30" customHeight="1">
      <c r="A42" s="90">
        <v>832</v>
      </c>
      <c r="B42" s="80" t="s">
        <v>233</v>
      </c>
      <c r="C42" s="59">
        <v>0</v>
      </c>
      <c r="D42" s="59"/>
      <c r="E42" s="59"/>
      <c r="F42" s="59"/>
      <c r="G42" s="10" t="e">
        <f t="shared" si="0"/>
        <v>#DIV/0!</v>
      </c>
      <c r="H42" s="10"/>
      <c r="I42" s="50"/>
    </row>
    <row r="43" spans="1:9" s="41" customFormat="1" ht="30" customHeight="1">
      <c r="A43" s="89">
        <v>84</v>
      </c>
      <c r="B43" s="81" t="s">
        <v>234</v>
      </c>
      <c r="C43" s="58">
        <f>SUM(C44:C44)</f>
        <v>0</v>
      </c>
      <c r="D43" s="58">
        <f>SUM(D44:D44)</f>
        <v>0</v>
      </c>
      <c r="E43" s="58">
        <f>SUM(E44:E44)</f>
        <v>0</v>
      </c>
      <c r="F43" s="58"/>
      <c r="G43" s="10" t="e">
        <f t="shared" si="0"/>
        <v>#DIV/0!</v>
      </c>
      <c r="H43" s="10" t="e">
        <f>F43/E43*100</f>
        <v>#DIV/0!</v>
      </c>
      <c r="I43" s="50"/>
    </row>
    <row r="44" spans="1:9" ht="30" customHeight="1">
      <c r="A44" s="90">
        <v>844</v>
      </c>
      <c r="B44" s="80" t="s">
        <v>235</v>
      </c>
      <c r="C44" s="59">
        <v>0</v>
      </c>
      <c r="D44" s="59"/>
      <c r="E44" s="59"/>
      <c r="F44" s="59"/>
      <c r="G44" s="10" t="e">
        <f t="shared" si="0"/>
        <v>#DIV/0!</v>
      </c>
      <c r="H44" s="10"/>
      <c r="I44" s="50"/>
    </row>
    <row r="45" spans="1:9" ht="30" customHeight="1">
      <c r="A45" s="90"/>
      <c r="B45" s="80" t="s">
        <v>273</v>
      </c>
      <c r="C45" s="59"/>
      <c r="D45" s="59"/>
      <c r="E45" s="59">
        <v>21947.12</v>
      </c>
      <c r="F45" s="59">
        <v>21647.12</v>
      </c>
      <c r="G45" s="10"/>
      <c r="H45" s="10"/>
      <c r="I45" s="50"/>
    </row>
    <row r="46" spans="1:8" ht="30" customHeight="1">
      <c r="A46" s="100" t="s">
        <v>94</v>
      </c>
      <c r="B46" s="101"/>
      <c r="C46" s="145">
        <f>SUM(C5,C31,C38)</f>
        <v>5763793.98</v>
      </c>
      <c r="D46" s="145">
        <f>SUM(D5,D31,D38)</f>
        <v>11929441</v>
      </c>
      <c r="E46" s="145">
        <f>SUM(E5,E31,E38)</f>
        <v>11929441</v>
      </c>
      <c r="F46" s="145">
        <f>SUM(F5,F31,F38)</f>
        <v>6094882.84</v>
      </c>
      <c r="G46" s="95">
        <f t="shared" si="0"/>
        <v>105.74428685599896</v>
      </c>
      <c r="H46" s="95">
        <f>F46/E46*100</f>
        <v>51.091101754055366</v>
      </c>
    </row>
    <row r="47" spans="1:8" ht="30" customHeight="1">
      <c r="A47" s="77"/>
      <c r="B47" s="52"/>
      <c r="C47" s="65"/>
      <c r="D47" s="65"/>
      <c r="E47" s="65"/>
      <c r="F47" s="65"/>
      <c r="G47" s="53"/>
      <c r="H47" s="53"/>
    </row>
    <row r="48" spans="1:8" s="57" customFormat="1" ht="20.25" customHeight="1">
      <c r="A48" s="172" t="s">
        <v>164</v>
      </c>
      <c r="B48" s="172"/>
      <c r="C48" s="172"/>
      <c r="D48" s="172"/>
      <c r="E48" s="172"/>
      <c r="F48" s="172"/>
      <c r="G48" s="172"/>
      <c r="H48" s="172"/>
    </row>
    <row r="49" spans="1:8" s="150" customFormat="1" ht="44.25" customHeight="1">
      <c r="A49" s="30" t="s">
        <v>240</v>
      </c>
      <c r="B49" s="31" t="s">
        <v>241</v>
      </c>
      <c r="C49" s="32" t="s">
        <v>299</v>
      </c>
      <c r="D49" s="33" t="s">
        <v>269</v>
      </c>
      <c r="E49" s="33" t="s">
        <v>268</v>
      </c>
      <c r="F49" s="33" t="s">
        <v>270</v>
      </c>
      <c r="G49" s="6" t="s">
        <v>81</v>
      </c>
      <c r="H49" s="6" t="s">
        <v>81</v>
      </c>
    </row>
    <row r="50" spans="1:8" s="57" customFormat="1" ht="12.75">
      <c r="A50" s="171">
        <v>1</v>
      </c>
      <c r="B50" s="171"/>
      <c r="C50" s="138">
        <v>2</v>
      </c>
      <c r="D50" s="74">
        <v>3</v>
      </c>
      <c r="E50" s="74">
        <v>4</v>
      </c>
      <c r="F50" s="74">
        <v>5</v>
      </c>
      <c r="G50" s="6" t="s">
        <v>82</v>
      </c>
      <c r="H50" s="6" t="s">
        <v>83</v>
      </c>
    </row>
    <row r="51" spans="1:8" s="57" customFormat="1" ht="20.25" customHeight="1">
      <c r="A51" s="61">
        <v>1</v>
      </c>
      <c r="B51" s="61" t="s">
        <v>165</v>
      </c>
      <c r="C51" s="51">
        <v>2408107</v>
      </c>
      <c r="D51" s="51">
        <v>4828441</v>
      </c>
      <c r="E51" s="51">
        <v>4828441</v>
      </c>
      <c r="F51" s="51">
        <v>2517082</v>
      </c>
      <c r="G51" s="10">
        <f aca="true" t="shared" si="2" ref="G51:G57">F51/C51*100</f>
        <v>104.5253387827036</v>
      </c>
      <c r="H51" s="10">
        <f aca="true" t="shared" si="3" ref="H51:H57">F51/E51*100</f>
        <v>52.13032529547322</v>
      </c>
    </row>
    <row r="52" spans="1:8" s="57" customFormat="1" ht="20.25" customHeight="1">
      <c r="A52" s="61">
        <v>2</v>
      </c>
      <c r="B52" s="61" t="s">
        <v>169</v>
      </c>
      <c r="C52" s="51">
        <v>8400</v>
      </c>
      <c r="D52" s="51">
        <v>0</v>
      </c>
      <c r="E52" s="51">
        <v>0</v>
      </c>
      <c r="F52" s="51">
        <v>0</v>
      </c>
      <c r="G52" s="10">
        <f t="shared" si="2"/>
        <v>0</v>
      </c>
      <c r="H52" s="10" t="e">
        <f t="shared" si="3"/>
        <v>#DIV/0!</v>
      </c>
    </row>
    <row r="53" spans="1:8" s="57" customFormat="1" ht="20.25" customHeight="1">
      <c r="A53" s="61">
        <v>3</v>
      </c>
      <c r="B53" s="61" t="s">
        <v>166</v>
      </c>
      <c r="C53" s="51">
        <v>5920</v>
      </c>
      <c r="D53" s="51">
        <v>0</v>
      </c>
      <c r="E53" s="51">
        <v>0</v>
      </c>
      <c r="F53" s="51">
        <v>0</v>
      </c>
      <c r="G53" s="10">
        <f t="shared" si="2"/>
        <v>0</v>
      </c>
      <c r="H53" s="10" t="e">
        <f t="shared" si="3"/>
        <v>#DIV/0!</v>
      </c>
    </row>
    <row r="54" spans="1:8" s="57" customFormat="1" ht="20.25" customHeight="1">
      <c r="A54" s="61">
        <v>4</v>
      </c>
      <c r="B54" s="61" t="s">
        <v>167</v>
      </c>
      <c r="C54" s="51">
        <v>3314116.67</v>
      </c>
      <c r="D54" s="51">
        <v>7000000</v>
      </c>
      <c r="E54" s="51">
        <v>7000000</v>
      </c>
      <c r="F54" s="51">
        <v>3552300.9</v>
      </c>
      <c r="G54" s="10">
        <f t="shared" si="2"/>
        <v>107.18695971557332</v>
      </c>
      <c r="H54" s="10">
        <f t="shared" si="3"/>
        <v>50.74715571428571</v>
      </c>
    </row>
    <row r="55" spans="1:8" s="57" customFormat="1" ht="20.25" customHeight="1">
      <c r="A55" s="61">
        <v>5</v>
      </c>
      <c r="B55" s="61" t="s">
        <v>168</v>
      </c>
      <c r="C55" s="51">
        <v>27250.31</v>
      </c>
      <c r="D55" s="51">
        <v>51000</v>
      </c>
      <c r="E55" s="51">
        <v>51000</v>
      </c>
      <c r="F55" s="51">
        <v>17499.94</v>
      </c>
      <c r="G55" s="10">
        <f t="shared" si="2"/>
        <v>64.219232735334</v>
      </c>
      <c r="H55" s="10">
        <f t="shared" si="3"/>
        <v>34.31360784313725</v>
      </c>
    </row>
    <row r="56" spans="1:8" s="57" customFormat="1" ht="20.25" customHeight="1">
      <c r="A56" s="61" t="s">
        <v>279</v>
      </c>
      <c r="B56" s="61" t="s">
        <v>280</v>
      </c>
      <c r="C56" s="51">
        <v>0</v>
      </c>
      <c r="D56" s="51">
        <v>50000</v>
      </c>
      <c r="E56" s="51">
        <v>50000</v>
      </c>
      <c r="F56" s="51">
        <v>8000</v>
      </c>
      <c r="G56" s="10" t="e">
        <f t="shared" si="2"/>
        <v>#DIV/0!</v>
      </c>
      <c r="H56" s="10">
        <f t="shared" si="3"/>
        <v>16</v>
      </c>
    </row>
    <row r="57" spans="1:8" s="60" customFormat="1" ht="20.25" customHeight="1">
      <c r="A57" s="61"/>
      <c r="B57" s="63" t="s">
        <v>170</v>
      </c>
      <c r="C57" s="64">
        <f>SUM(C51:C55)</f>
        <v>5763793.9799999995</v>
      </c>
      <c r="D57" s="64">
        <v>11929441</v>
      </c>
      <c r="E57" s="64">
        <v>11929441</v>
      </c>
      <c r="F57" s="64">
        <v>6094882.84</v>
      </c>
      <c r="G57" s="10">
        <f t="shared" si="2"/>
        <v>105.74428685599896</v>
      </c>
      <c r="H57" s="10">
        <f t="shared" si="3"/>
        <v>51.091101754055366</v>
      </c>
    </row>
    <row r="58" spans="1:8" s="60" customFormat="1" ht="12.75">
      <c r="A58" s="62"/>
      <c r="B58" s="54"/>
      <c r="C58" s="69"/>
      <c r="D58" s="69"/>
      <c r="E58" s="69"/>
      <c r="F58" s="69"/>
      <c r="G58" s="55"/>
      <c r="H58" s="55"/>
    </row>
  </sheetData>
  <sheetProtection/>
  <mergeCells count="4">
    <mergeCell ref="A2:H2"/>
    <mergeCell ref="A50:B50"/>
    <mergeCell ref="A48:H48"/>
    <mergeCell ref="A4:B4"/>
  </mergeCells>
  <printOptions/>
  <pageMargins left="0.7" right="0.7" top="0.75" bottom="0.75" header="0.3" footer="0.3"/>
  <pageSetup fitToHeight="4" horizontalDpi="300" verticalDpi="3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87"/>
  <sheetViews>
    <sheetView zoomScale="89" zoomScaleNormal="89" zoomScalePageLayoutView="0" workbookViewId="0" topLeftCell="A1">
      <selection activeCell="H87" sqref="A1:H87"/>
    </sheetView>
  </sheetViews>
  <sheetFormatPr defaultColWidth="9.140625" defaultRowHeight="12.75"/>
  <cols>
    <col min="1" max="1" width="9.28125" style="79" customWidth="1"/>
    <col min="2" max="2" width="42.28125" style="26" customWidth="1"/>
    <col min="3" max="3" width="18.421875" style="27" customWidth="1"/>
    <col min="4" max="4" width="19.00390625" style="27" customWidth="1"/>
    <col min="5" max="5" width="18.8515625" style="27" customWidth="1"/>
    <col min="6" max="6" width="18.00390625" style="27" customWidth="1"/>
    <col min="7" max="7" width="16.28125" style="28" customWidth="1"/>
    <col min="8" max="8" width="15.28125" style="29" customWidth="1"/>
    <col min="9" max="11" width="15.28125" style="26" customWidth="1"/>
    <col min="12" max="15" width="15.140625" style="26" customWidth="1"/>
    <col min="16" max="16" width="16.7109375" style="26" hidden="1" customWidth="1"/>
    <col min="17" max="17" width="16.421875" style="26" hidden="1" customWidth="1"/>
    <col min="18" max="18" width="12.57421875" style="26" hidden="1" customWidth="1"/>
    <col min="19" max="19" width="15.140625" style="26" customWidth="1"/>
    <col min="20" max="16384" width="9.140625" style="26" customWidth="1"/>
  </cols>
  <sheetData>
    <row r="2" ht="15">
      <c r="A2" s="183" t="s">
        <v>304</v>
      </c>
    </row>
    <row r="3" spans="1:8" ht="22.5" customHeight="1">
      <c r="A3" s="176" t="s">
        <v>302</v>
      </c>
      <c r="B3" s="176"/>
      <c r="C3" s="176"/>
      <c r="D3" s="176"/>
      <c r="E3" s="176"/>
      <c r="F3" s="176"/>
      <c r="G3" s="176"/>
      <c r="H3" s="176"/>
    </row>
    <row r="4" spans="1:8" s="70" customFormat="1" ht="38.25">
      <c r="A4" s="76" t="s">
        <v>95</v>
      </c>
      <c r="B4" s="31" t="s">
        <v>80</v>
      </c>
      <c r="C4" s="32" t="s">
        <v>274</v>
      </c>
      <c r="D4" s="33" t="s">
        <v>267</v>
      </c>
      <c r="E4" s="33" t="s">
        <v>268</v>
      </c>
      <c r="F4" s="33" t="s">
        <v>275</v>
      </c>
      <c r="G4" s="5" t="s">
        <v>81</v>
      </c>
      <c r="H4" s="6" t="s">
        <v>81</v>
      </c>
    </row>
    <row r="5" spans="1:8" s="75" customFormat="1" ht="12.75">
      <c r="A5" s="177">
        <v>1</v>
      </c>
      <c r="B5" s="178"/>
      <c r="C5" s="35">
        <v>2</v>
      </c>
      <c r="D5" s="36">
        <v>3</v>
      </c>
      <c r="E5" s="36">
        <v>4</v>
      </c>
      <c r="F5" s="36">
        <v>5</v>
      </c>
      <c r="G5" s="36" t="s">
        <v>82</v>
      </c>
      <c r="H5" s="74" t="s">
        <v>83</v>
      </c>
    </row>
    <row r="6" spans="1:8" ht="12.75">
      <c r="A6" s="98">
        <v>3</v>
      </c>
      <c r="B6" s="102" t="s">
        <v>175</v>
      </c>
      <c r="C6" s="93">
        <f>SUM(C7,C17,C47,C50,C55)</f>
        <v>5337957.27</v>
      </c>
      <c r="D6" s="93">
        <v>11674741</v>
      </c>
      <c r="E6" s="93">
        <v>11674741</v>
      </c>
      <c r="F6" s="93">
        <v>5775905.13</v>
      </c>
      <c r="G6" s="94">
        <f aca="true" t="shared" si="0" ref="G6:G70">F6/C6*100</f>
        <v>108.20440924960795</v>
      </c>
      <c r="H6" s="95">
        <f>F6/E6*100</f>
        <v>49.473518341863</v>
      </c>
    </row>
    <row r="7" spans="1:8" ht="12.75">
      <c r="A7" s="38">
        <v>31</v>
      </c>
      <c r="B7" s="71" t="s">
        <v>96</v>
      </c>
      <c r="C7" s="40">
        <f>SUM(C8,C12,C14)</f>
        <v>3646871.35</v>
      </c>
      <c r="D7" s="40">
        <v>7723000</v>
      </c>
      <c r="E7" s="40">
        <v>7723000</v>
      </c>
      <c r="F7" s="40">
        <f>SUM(F8,F12,F14)</f>
        <v>3703791.96</v>
      </c>
      <c r="G7" s="9">
        <f t="shared" si="0"/>
        <v>101.56080663498042</v>
      </c>
      <c r="H7" s="10">
        <f>F7/E7*100</f>
        <v>47.957943286287716</v>
      </c>
    </row>
    <row r="8" spans="1:8" ht="12.75">
      <c r="A8" s="38">
        <v>311</v>
      </c>
      <c r="B8" s="71" t="s">
        <v>97</v>
      </c>
      <c r="C8" s="40">
        <f>SUM(C9:C11)</f>
        <v>3081976.07</v>
      </c>
      <c r="D8" s="40">
        <v>6333000</v>
      </c>
      <c r="E8" s="40">
        <v>6333000</v>
      </c>
      <c r="F8" s="40">
        <f>SUM(F9:F11)</f>
        <v>3096680.48</v>
      </c>
      <c r="G8" s="9">
        <f t="shared" si="0"/>
        <v>100.47710980442493</v>
      </c>
      <c r="H8" s="10">
        <f>F8/E8*100</f>
        <v>48.89752850150008</v>
      </c>
    </row>
    <row r="9" spans="1:8" ht="12.75">
      <c r="A9" s="42">
        <v>3111</v>
      </c>
      <c r="B9" s="43" t="s">
        <v>98</v>
      </c>
      <c r="C9" s="44">
        <v>2588980.84</v>
      </c>
      <c r="D9" s="44">
        <v>0</v>
      </c>
      <c r="E9" s="44">
        <v>0</v>
      </c>
      <c r="F9" s="44">
        <v>2759738.38</v>
      </c>
      <c r="G9" s="9">
        <f t="shared" si="0"/>
        <v>106.59555054876344</v>
      </c>
      <c r="H9" s="10"/>
    </row>
    <row r="10" spans="1:8" ht="12.75">
      <c r="A10" s="42">
        <v>3113</v>
      </c>
      <c r="B10" s="43" t="s">
        <v>143</v>
      </c>
      <c r="C10" s="44">
        <v>0</v>
      </c>
      <c r="D10" s="44">
        <v>0</v>
      </c>
      <c r="E10" s="44">
        <v>0</v>
      </c>
      <c r="F10" s="44">
        <v>0</v>
      </c>
      <c r="G10" s="9" t="e">
        <f t="shared" si="0"/>
        <v>#DIV/0!</v>
      </c>
      <c r="H10" s="10"/>
    </row>
    <row r="11" spans="1:8" ht="12.75">
      <c r="A11" s="42">
        <v>3114</v>
      </c>
      <c r="B11" s="43" t="s">
        <v>144</v>
      </c>
      <c r="C11" s="44">
        <v>492995.23</v>
      </c>
      <c r="D11" s="44">
        <v>0</v>
      </c>
      <c r="E11" s="44">
        <v>0</v>
      </c>
      <c r="F11" s="44">
        <v>336942.1</v>
      </c>
      <c r="G11" s="9">
        <f t="shared" si="0"/>
        <v>68.34591482761405</v>
      </c>
      <c r="H11" s="10"/>
    </row>
    <row r="12" spans="1:8" ht="12.75">
      <c r="A12" s="38">
        <v>312</v>
      </c>
      <c r="B12" s="71" t="s">
        <v>99</v>
      </c>
      <c r="C12" s="40">
        <f>SUM(C13)</f>
        <v>62194.22</v>
      </c>
      <c r="D12" s="40">
        <v>321000</v>
      </c>
      <c r="E12" s="40">
        <v>321000</v>
      </c>
      <c r="F12" s="40">
        <f>SUM(F13)</f>
        <v>96171.93</v>
      </c>
      <c r="G12" s="9">
        <f t="shared" si="0"/>
        <v>154.63162010874964</v>
      </c>
      <c r="H12" s="10">
        <f>F12/E12*100</f>
        <v>29.960102803738316</v>
      </c>
    </row>
    <row r="13" spans="1:8" ht="12.75">
      <c r="A13" s="42" t="s">
        <v>5</v>
      </c>
      <c r="B13" s="72" t="s">
        <v>99</v>
      </c>
      <c r="C13" s="44">
        <v>62194.22</v>
      </c>
      <c r="D13" s="44">
        <v>0</v>
      </c>
      <c r="E13" s="44">
        <v>0</v>
      </c>
      <c r="F13" s="44">
        <v>96171.93</v>
      </c>
      <c r="G13" s="9">
        <f t="shared" si="0"/>
        <v>154.63162010874964</v>
      </c>
      <c r="H13" s="10"/>
    </row>
    <row r="14" spans="1:8" ht="12.75">
      <c r="A14" s="38">
        <v>313</v>
      </c>
      <c r="B14" s="71" t="s">
        <v>100</v>
      </c>
      <c r="C14" s="40">
        <f>SUM(C15:C16)</f>
        <v>502701.06</v>
      </c>
      <c r="D14" s="40">
        <v>1069000</v>
      </c>
      <c r="E14" s="40">
        <v>1069000</v>
      </c>
      <c r="F14" s="40">
        <f>SUM(F15:F16)</f>
        <v>510939.55</v>
      </c>
      <c r="G14" s="9">
        <f t="shared" si="0"/>
        <v>101.63884476392391</v>
      </c>
      <c r="H14" s="10">
        <f>F14/E14*100</f>
        <v>47.796028999064546</v>
      </c>
    </row>
    <row r="15" spans="1:8" ht="12.75">
      <c r="A15" s="42">
        <v>3132</v>
      </c>
      <c r="B15" s="72" t="s">
        <v>101</v>
      </c>
      <c r="C15" s="44">
        <v>502701.06</v>
      </c>
      <c r="D15" s="44">
        <v>0</v>
      </c>
      <c r="E15" s="44">
        <v>0</v>
      </c>
      <c r="F15" s="44">
        <v>510939.55</v>
      </c>
      <c r="G15" s="9">
        <f t="shared" si="0"/>
        <v>101.63884476392391</v>
      </c>
      <c r="H15" s="10"/>
    </row>
    <row r="16" spans="1:8" ht="25.5">
      <c r="A16" s="42">
        <v>3133</v>
      </c>
      <c r="B16" s="72" t="s">
        <v>102</v>
      </c>
      <c r="C16" s="44">
        <v>0</v>
      </c>
      <c r="D16" s="44">
        <v>0</v>
      </c>
      <c r="E16" s="44">
        <v>0</v>
      </c>
      <c r="F16" s="44">
        <v>0</v>
      </c>
      <c r="G16" s="9" t="e">
        <f t="shared" si="0"/>
        <v>#DIV/0!</v>
      </c>
      <c r="H16" s="10"/>
    </row>
    <row r="17" spans="1:8" ht="12.75">
      <c r="A17" s="38">
        <v>32</v>
      </c>
      <c r="B17" s="71" t="s">
        <v>103</v>
      </c>
      <c r="C17" s="40">
        <f>SUM(C18,C22,C29,C39,C41)</f>
        <v>1682759.8399999999</v>
      </c>
      <c r="D17" s="40">
        <v>3935741</v>
      </c>
      <c r="E17" s="40">
        <v>3935741</v>
      </c>
      <c r="F17" s="40">
        <v>2062686.25</v>
      </c>
      <c r="G17" s="9">
        <f t="shared" si="0"/>
        <v>122.57757767739454</v>
      </c>
      <c r="H17" s="10">
        <f>F17/E17*100</f>
        <v>52.409095263128336</v>
      </c>
    </row>
    <row r="18" spans="1:8" ht="12.75">
      <c r="A18" s="38">
        <v>321</v>
      </c>
      <c r="B18" s="71" t="s">
        <v>104</v>
      </c>
      <c r="C18" s="40">
        <f>SUM(C19:C21)</f>
        <v>185798.68</v>
      </c>
      <c r="D18" s="40">
        <v>458000</v>
      </c>
      <c r="E18" s="40">
        <v>458000</v>
      </c>
      <c r="F18" s="40">
        <f>SUM(F19:F21)</f>
        <v>197319.03</v>
      </c>
      <c r="G18" s="9">
        <f t="shared" si="0"/>
        <v>106.20044771039278</v>
      </c>
      <c r="H18" s="10">
        <f>F18/E18*100</f>
        <v>43.0827576419214</v>
      </c>
    </row>
    <row r="19" spans="1:8" ht="12.75">
      <c r="A19" s="42" t="s">
        <v>9</v>
      </c>
      <c r="B19" s="72" t="s">
        <v>105</v>
      </c>
      <c r="C19" s="44">
        <v>6058.8</v>
      </c>
      <c r="D19" s="44" t="s">
        <v>276</v>
      </c>
      <c r="E19" s="44" t="s">
        <v>276</v>
      </c>
      <c r="F19" s="44">
        <v>5218</v>
      </c>
      <c r="G19" s="9">
        <f t="shared" si="0"/>
        <v>86.1226645540371</v>
      </c>
      <c r="H19" s="10"/>
    </row>
    <row r="20" spans="1:8" ht="25.5">
      <c r="A20" s="42" t="s">
        <v>8</v>
      </c>
      <c r="B20" s="72" t="s">
        <v>106</v>
      </c>
      <c r="C20" s="44">
        <v>169621.13</v>
      </c>
      <c r="D20" s="44">
        <v>0</v>
      </c>
      <c r="E20" s="44" t="s">
        <v>276</v>
      </c>
      <c r="F20" s="44">
        <v>183626.03</v>
      </c>
      <c r="G20" s="9">
        <f t="shared" si="0"/>
        <v>108.25657746767752</v>
      </c>
      <c r="H20" s="10"/>
    </row>
    <row r="21" spans="1:8" ht="12.75">
      <c r="A21" s="42">
        <v>3212</v>
      </c>
      <c r="B21" s="72" t="s">
        <v>107</v>
      </c>
      <c r="C21" s="44">
        <v>10118.75</v>
      </c>
      <c r="D21" s="44">
        <v>0</v>
      </c>
      <c r="E21" s="44">
        <v>0</v>
      </c>
      <c r="F21" s="44">
        <v>8475</v>
      </c>
      <c r="G21" s="9">
        <f t="shared" si="0"/>
        <v>83.75540457072267</v>
      </c>
      <c r="H21" s="17"/>
    </row>
    <row r="22" spans="1:8" ht="12.75">
      <c r="A22" s="38">
        <v>322</v>
      </c>
      <c r="B22" s="71" t="s">
        <v>108</v>
      </c>
      <c r="C22" s="40">
        <f>SUM(C23:C28)</f>
        <v>1057923.39</v>
      </c>
      <c r="D22" s="40">
        <v>2355191</v>
      </c>
      <c r="E22" s="40">
        <v>2355191</v>
      </c>
      <c r="F22" s="40">
        <f>SUM(F23:F28)</f>
        <v>1288989.8900000001</v>
      </c>
      <c r="G22" s="9">
        <f t="shared" si="0"/>
        <v>121.84151538609996</v>
      </c>
      <c r="H22" s="10">
        <f>F22/E22*100</f>
        <v>54.729739116700095</v>
      </c>
    </row>
    <row r="23" spans="1:8" ht="12.75">
      <c r="A23" s="42" t="s">
        <v>50</v>
      </c>
      <c r="B23" s="72" t="s">
        <v>109</v>
      </c>
      <c r="C23" s="44">
        <v>96610.78</v>
      </c>
      <c r="D23" s="44">
        <v>0</v>
      </c>
      <c r="E23" s="44">
        <v>0</v>
      </c>
      <c r="F23" s="44">
        <v>90917.9</v>
      </c>
      <c r="G23" s="9">
        <f t="shared" si="0"/>
        <v>94.10740706161361</v>
      </c>
      <c r="H23" s="10"/>
    </row>
    <row r="24" spans="1:8" ht="12.75">
      <c r="A24" s="42">
        <v>3222</v>
      </c>
      <c r="B24" s="72" t="s">
        <v>110</v>
      </c>
      <c r="C24" s="44">
        <v>561765.04</v>
      </c>
      <c r="D24" s="44">
        <v>0</v>
      </c>
      <c r="E24" s="44">
        <v>0</v>
      </c>
      <c r="F24" s="44">
        <v>564635.11</v>
      </c>
      <c r="G24" s="9">
        <f t="shared" si="0"/>
        <v>100.51090220922254</v>
      </c>
      <c r="H24" s="10"/>
    </row>
    <row r="25" spans="1:8" ht="12.75">
      <c r="A25" s="42" t="s">
        <v>47</v>
      </c>
      <c r="B25" s="72" t="s">
        <v>111</v>
      </c>
      <c r="C25" s="44">
        <v>396579.43</v>
      </c>
      <c r="D25" s="44">
        <v>0</v>
      </c>
      <c r="E25" s="44">
        <v>0</v>
      </c>
      <c r="F25" s="44">
        <v>618522.81</v>
      </c>
      <c r="G25" s="9">
        <f t="shared" si="0"/>
        <v>155.9644205449587</v>
      </c>
      <c r="H25" s="10"/>
    </row>
    <row r="26" spans="1:8" ht="25.5">
      <c r="A26" s="42" t="s">
        <v>52</v>
      </c>
      <c r="B26" s="72" t="s">
        <v>112</v>
      </c>
      <c r="C26" s="44">
        <v>2188.14</v>
      </c>
      <c r="D26" s="44">
        <v>0</v>
      </c>
      <c r="E26" s="44">
        <v>0</v>
      </c>
      <c r="F26" s="44">
        <v>8833.59</v>
      </c>
      <c r="G26" s="9">
        <f t="shared" si="0"/>
        <v>403.7031451369657</v>
      </c>
      <c r="H26" s="10"/>
    </row>
    <row r="27" spans="1:8" ht="12.75">
      <c r="A27" s="42">
        <v>3225</v>
      </c>
      <c r="B27" s="72" t="s">
        <v>113</v>
      </c>
      <c r="C27" s="44">
        <v>780</v>
      </c>
      <c r="D27" s="44">
        <v>0</v>
      </c>
      <c r="E27" s="44">
        <v>0</v>
      </c>
      <c r="F27" s="44">
        <v>6080.48</v>
      </c>
      <c r="G27" s="9">
        <f t="shared" si="0"/>
        <v>779.5487179487178</v>
      </c>
      <c r="H27" s="10"/>
    </row>
    <row r="28" spans="1:8" ht="12.75">
      <c r="A28" s="42">
        <v>3227</v>
      </c>
      <c r="B28" s="72" t="s">
        <v>114</v>
      </c>
      <c r="C28" s="44">
        <v>0</v>
      </c>
      <c r="D28" s="44">
        <v>0</v>
      </c>
      <c r="E28" s="44">
        <v>0</v>
      </c>
      <c r="F28" s="44">
        <v>0</v>
      </c>
      <c r="G28" s="9" t="e">
        <f t="shared" si="0"/>
        <v>#DIV/0!</v>
      </c>
      <c r="H28" s="10"/>
    </row>
    <row r="29" spans="1:8" ht="12.75">
      <c r="A29" s="38">
        <v>323</v>
      </c>
      <c r="B29" s="71" t="s">
        <v>115</v>
      </c>
      <c r="C29" s="40">
        <f>SUM(C30:C38)</f>
        <v>389102.85000000003</v>
      </c>
      <c r="D29" s="40">
        <v>1044450</v>
      </c>
      <c r="E29" s="40">
        <v>1044450</v>
      </c>
      <c r="F29" s="40">
        <f>SUM(F30:F38)</f>
        <v>553104.14</v>
      </c>
      <c r="G29" s="9">
        <f t="shared" si="0"/>
        <v>142.14857074421326</v>
      </c>
      <c r="H29" s="10">
        <f>F29/E29*100</f>
        <v>52.95649767820384</v>
      </c>
    </row>
    <row r="30" spans="1:8" ht="12.75">
      <c r="A30" s="42" t="s">
        <v>56</v>
      </c>
      <c r="B30" s="72" t="s">
        <v>116</v>
      </c>
      <c r="C30" s="44">
        <v>26107.92</v>
      </c>
      <c r="D30" s="44">
        <v>0</v>
      </c>
      <c r="E30" s="44">
        <v>0</v>
      </c>
      <c r="F30" s="44">
        <v>19731.46</v>
      </c>
      <c r="G30" s="9">
        <f t="shared" si="0"/>
        <v>75.57653003379818</v>
      </c>
      <c r="H30" s="10"/>
    </row>
    <row r="31" spans="1:8" ht="12.75">
      <c r="A31" s="42" t="s">
        <v>21</v>
      </c>
      <c r="B31" s="72" t="s">
        <v>117</v>
      </c>
      <c r="C31" s="44">
        <v>153976.03</v>
      </c>
      <c r="D31" s="44">
        <v>0</v>
      </c>
      <c r="E31" s="44">
        <v>0</v>
      </c>
      <c r="F31" s="44">
        <v>206984.6</v>
      </c>
      <c r="G31" s="9">
        <f t="shared" si="0"/>
        <v>134.42650781423578</v>
      </c>
      <c r="H31" s="10"/>
    </row>
    <row r="32" spans="1:8" ht="12.75">
      <c r="A32" s="42">
        <v>3233</v>
      </c>
      <c r="B32" s="72" t="s">
        <v>151</v>
      </c>
      <c r="C32" s="44">
        <v>3054</v>
      </c>
      <c r="D32" s="44">
        <v>0</v>
      </c>
      <c r="E32" s="44">
        <v>0</v>
      </c>
      <c r="F32" s="44">
        <v>7995</v>
      </c>
      <c r="G32" s="9">
        <f t="shared" si="0"/>
        <v>261.7878192534381</v>
      </c>
      <c r="H32" s="10"/>
    </row>
    <row r="33" spans="1:8" ht="12.75">
      <c r="A33" s="42" t="s">
        <v>45</v>
      </c>
      <c r="B33" s="72" t="s">
        <v>118</v>
      </c>
      <c r="C33" s="44">
        <v>133703.69</v>
      </c>
      <c r="D33" s="44">
        <v>0</v>
      </c>
      <c r="E33" s="44">
        <v>0</v>
      </c>
      <c r="F33" s="44">
        <v>221447.72</v>
      </c>
      <c r="G33" s="9">
        <f t="shared" si="0"/>
        <v>165.62573553504768</v>
      </c>
      <c r="H33" s="17"/>
    </row>
    <row r="34" spans="1:8" ht="12.75">
      <c r="A34" s="42">
        <v>3235</v>
      </c>
      <c r="B34" s="72" t="s">
        <v>119</v>
      </c>
      <c r="C34" s="44">
        <v>0</v>
      </c>
      <c r="D34" s="44">
        <v>0</v>
      </c>
      <c r="E34" s="44">
        <v>0</v>
      </c>
      <c r="F34" s="44">
        <v>0</v>
      </c>
      <c r="G34" s="9" t="e">
        <f t="shared" si="0"/>
        <v>#DIV/0!</v>
      </c>
      <c r="H34" s="17"/>
    </row>
    <row r="35" spans="1:8" ht="12.75">
      <c r="A35" s="42">
        <v>3236</v>
      </c>
      <c r="B35" s="72" t="s">
        <v>120</v>
      </c>
      <c r="C35" s="44">
        <v>30099.5</v>
      </c>
      <c r="D35" s="44">
        <v>0</v>
      </c>
      <c r="E35" s="44">
        <v>0</v>
      </c>
      <c r="F35" s="44">
        <v>33412.5</v>
      </c>
      <c r="G35" s="9">
        <f t="shared" si="0"/>
        <v>111.00682735593614</v>
      </c>
      <c r="H35" s="17"/>
    </row>
    <row r="36" spans="1:8" ht="12.75">
      <c r="A36" s="42">
        <v>3237</v>
      </c>
      <c r="B36" s="72" t="s">
        <v>121</v>
      </c>
      <c r="C36" s="44">
        <v>5625</v>
      </c>
      <c r="D36" s="44">
        <v>0</v>
      </c>
      <c r="E36" s="44">
        <v>0</v>
      </c>
      <c r="F36" s="44">
        <v>3750</v>
      </c>
      <c r="G36" s="9">
        <f t="shared" si="0"/>
        <v>66.66666666666666</v>
      </c>
      <c r="H36" s="17"/>
    </row>
    <row r="37" spans="1:8" ht="12.75">
      <c r="A37" s="42" t="s">
        <v>30</v>
      </c>
      <c r="B37" s="72" t="s">
        <v>122</v>
      </c>
      <c r="C37" s="44">
        <v>34479.38</v>
      </c>
      <c r="D37" s="44">
        <v>0</v>
      </c>
      <c r="E37" s="44">
        <v>0</v>
      </c>
      <c r="F37" s="44">
        <v>48636.5</v>
      </c>
      <c r="G37" s="9">
        <f t="shared" si="0"/>
        <v>141.0596710265672</v>
      </c>
      <c r="H37" s="17"/>
    </row>
    <row r="38" spans="1:8" ht="12.75">
      <c r="A38" s="42" t="s">
        <v>19</v>
      </c>
      <c r="B38" s="72" t="s">
        <v>123</v>
      </c>
      <c r="C38" s="44">
        <v>2057.33</v>
      </c>
      <c r="D38" s="44">
        <v>0</v>
      </c>
      <c r="E38" s="44">
        <v>0</v>
      </c>
      <c r="F38" s="44">
        <v>11146.36</v>
      </c>
      <c r="G38" s="9">
        <f t="shared" si="0"/>
        <v>541.7876568173313</v>
      </c>
      <c r="H38" s="17"/>
    </row>
    <row r="39" spans="1:8" ht="25.5">
      <c r="A39" s="38">
        <v>329</v>
      </c>
      <c r="B39" s="71" t="s">
        <v>124</v>
      </c>
      <c r="C39" s="40">
        <v>14833.9</v>
      </c>
      <c r="D39" s="40">
        <v>78100</v>
      </c>
      <c r="E39" s="40">
        <v>78100</v>
      </c>
      <c r="F39" s="40">
        <f>SUM(F40)</f>
        <v>0</v>
      </c>
      <c r="G39" s="9">
        <f t="shared" si="0"/>
        <v>0</v>
      </c>
      <c r="H39" s="10">
        <f>F39/E39*100</f>
        <v>0</v>
      </c>
    </row>
    <row r="40" spans="1:8" ht="25.5">
      <c r="A40" s="42">
        <v>32911</v>
      </c>
      <c r="B40" s="72" t="s">
        <v>124</v>
      </c>
      <c r="C40" s="44">
        <v>14833.9</v>
      </c>
      <c r="D40" s="44">
        <v>0</v>
      </c>
      <c r="E40" s="44">
        <v>0</v>
      </c>
      <c r="F40" s="44">
        <v>0</v>
      </c>
      <c r="G40" s="9">
        <f t="shared" si="0"/>
        <v>0</v>
      </c>
      <c r="H40" s="10" t="e">
        <f>F40/E40*100</f>
        <v>#DIV/0!</v>
      </c>
    </row>
    <row r="41" spans="1:8" ht="12.75">
      <c r="A41" s="38">
        <v>329</v>
      </c>
      <c r="B41" s="71" t="s">
        <v>125</v>
      </c>
      <c r="C41" s="40">
        <f>SUM(C42:C46)</f>
        <v>35101.020000000004</v>
      </c>
      <c r="D41" s="40">
        <v>0</v>
      </c>
      <c r="E41" s="40">
        <v>0</v>
      </c>
      <c r="F41" s="40">
        <v>23273.19</v>
      </c>
      <c r="G41" s="9">
        <f t="shared" si="0"/>
        <v>66.30345784823346</v>
      </c>
      <c r="H41" s="10" t="e">
        <f>F41/E41*100</f>
        <v>#DIV/0!</v>
      </c>
    </row>
    <row r="42" spans="1:8" ht="12.75">
      <c r="A42" s="42">
        <v>3292</v>
      </c>
      <c r="B42" s="72" t="s">
        <v>126</v>
      </c>
      <c r="C42" s="44">
        <v>14369.58</v>
      </c>
      <c r="D42" s="44">
        <v>0</v>
      </c>
      <c r="E42" s="44">
        <v>0</v>
      </c>
      <c r="F42" s="44">
        <v>15319.59</v>
      </c>
      <c r="G42" s="9">
        <f t="shared" si="0"/>
        <v>106.6112579490841</v>
      </c>
      <c r="H42" s="17"/>
    </row>
    <row r="43" spans="1:8" ht="12.75">
      <c r="A43" s="42" t="s">
        <v>142</v>
      </c>
      <c r="B43" s="72" t="s">
        <v>127</v>
      </c>
      <c r="C43" s="44">
        <v>0</v>
      </c>
      <c r="D43" s="44">
        <v>0</v>
      </c>
      <c r="E43" s="44">
        <v>0</v>
      </c>
      <c r="F43" s="44">
        <v>0</v>
      </c>
      <c r="G43" s="9" t="e">
        <f t="shared" si="0"/>
        <v>#DIV/0!</v>
      </c>
      <c r="H43" s="17"/>
    </row>
    <row r="44" spans="1:8" ht="12.75">
      <c r="A44" s="42">
        <v>3294</v>
      </c>
      <c r="B44" s="72" t="s">
        <v>128</v>
      </c>
      <c r="C44" s="44">
        <v>0</v>
      </c>
      <c r="D44" s="44">
        <v>0</v>
      </c>
      <c r="E44" s="44">
        <v>0</v>
      </c>
      <c r="F44" s="44">
        <v>0</v>
      </c>
      <c r="G44" s="9" t="e">
        <f t="shared" si="0"/>
        <v>#DIV/0!</v>
      </c>
      <c r="H44" s="17"/>
    </row>
    <row r="45" spans="1:8" ht="12.75">
      <c r="A45" s="42">
        <v>3295</v>
      </c>
      <c r="B45" s="72" t="s">
        <v>129</v>
      </c>
      <c r="C45" s="44">
        <v>20653</v>
      </c>
      <c r="D45" s="44">
        <v>0</v>
      </c>
      <c r="E45" s="44">
        <v>0</v>
      </c>
      <c r="F45" s="44">
        <v>7103.6</v>
      </c>
      <c r="G45" s="9">
        <f t="shared" si="0"/>
        <v>34.395003147242534</v>
      </c>
      <c r="H45" s="17"/>
    </row>
    <row r="46" spans="1:8" ht="12.75">
      <c r="A46" s="42" t="s">
        <v>16</v>
      </c>
      <c r="B46" s="72" t="s">
        <v>125</v>
      </c>
      <c r="C46" s="44">
        <v>78.44</v>
      </c>
      <c r="D46" s="44">
        <v>0</v>
      </c>
      <c r="E46" s="44">
        <v>0</v>
      </c>
      <c r="F46" s="44">
        <v>850</v>
      </c>
      <c r="G46" s="9">
        <f t="shared" si="0"/>
        <v>1083.6308006119327</v>
      </c>
      <c r="H46" s="17"/>
    </row>
    <row r="47" spans="1:8" ht="12.75">
      <c r="A47" s="38">
        <v>34</v>
      </c>
      <c r="B47" s="71" t="s">
        <v>130</v>
      </c>
      <c r="C47" s="40">
        <f>SUM(C48)</f>
        <v>8326.08</v>
      </c>
      <c r="D47" s="40">
        <v>16000</v>
      </c>
      <c r="E47" s="40">
        <v>16000</v>
      </c>
      <c r="F47" s="40">
        <f>SUM(F48)</f>
        <v>9426.92</v>
      </c>
      <c r="G47" s="9">
        <f t="shared" si="0"/>
        <v>113.22158807025635</v>
      </c>
      <c r="H47" s="10">
        <f>F47/E47*100</f>
        <v>58.91825000000001</v>
      </c>
    </row>
    <row r="48" spans="1:8" ht="12.75">
      <c r="A48" s="38">
        <v>343</v>
      </c>
      <c r="B48" s="71" t="s">
        <v>131</v>
      </c>
      <c r="C48" s="40">
        <f>SUM(C49)</f>
        <v>8326.08</v>
      </c>
      <c r="D48" s="40">
        <v>16000</v>
      </c>
      <c r="E48" s="40">
        <v>16000</v>
      </c>
      <c r="F48" s="40">
        <f>SUM(F49)</f>
        <v>9426.92</v>
      </c>
      <c r="G48" s="9">
        <f t="shared" si="0"/>
        <v>113.22158807025635</v>
      </c>
      <c r="H48" s="10">
        <f>F48/E48*100</f>
        <v>58.91825000000001</v>
      </c>
    </row>
    <row r="49" spans="1:8" ht="12.75">
      <c r="A49" s="42" t="s">
        <v>35</v>
      </c>
      <c r="B49" s="72" t="s">
        <v>132</v>
      </c>
      <c r="C49" s="44">
        <v>8326.08</v>
      </c>
      <c r="D49" s="44">
        <v>16000</v>
      </c>
      <c r="E49" s="44">
        <v>16000</v>
      </c>
      <c r="F49" s="44">
        <v>9426.92</v>
      </c>
      <c r="G49" s="9">
        <f t="shared" si="0"/>
        <v>113.22158807025635</v>
      </c>
      <c r="H49" s="10"/>
    </row>
    <row r="50" spans="1:8" ht="25.5">
      <c r="A50" s="38">
        <v>36</v>
      </c>
      <c r="B50" s="71" t="s">
        <v>145</v>
      </c>
      <c r="C50" s="40">
        <f>SUM(C51)</f>
        <v>0</v>
      </c>
      <c r="D50" s="40">
        <f>D51+D53</f>
        <v>0</v>
      </c>
      <c r="E50" s="40">
        <f>E51+E53</f>
        <v>0</v>
      </c>
      <c r="F50" s="40">
        <f>F51+F53</f>
        <v>0</v>
      </c>
      <c r="G50" s="9" t="e">
        <f t="shared" si="0"/>
        <v>#DIV/0!</v>
      </c>
      <c r="H50" s="10" t="e">
        <f>F50/E50*100</f>
        <v>#DIV/0!</v>
      </c>
    </row>
    <row r="51" spans="1:8" ht="25.5">
      <c r="A51" s="38">
        <v>366</v>
      </c>
      <c r="B51" s="71" t="s">
        <v>145</v>
      </c>
      <c r="C51" s="40">
        <f>SUM(C53)</f>
        <v>0</v>
      </c>
      <c r="D51" s="40">
        <v>0</v>
      </c>
      <c r="E51" s="40">
        <v>0</v>
      </c>
      <c r="F51" s="40">
        <f>F52</f>
        <v>0</v>
      </c>
      <c r="G51" s="9" t="e">
        <f t="shared" si="0"/>
        <v>#DIV/0!</v>
      </c>
      <c r="H51" s="10" t="e">
        <f>F51/E51*100</f>
        <v>#DIV/0!</v>
      </c>
    </row>
    <row r="52" spans="1:8" ht="25.5">
      <c r="A52" s="42">
        <v>3661</v>
      </c>
      <c r="B52" s="72" t="s">
        <v>145</v>
      </c>
      <c r="C52" s="44">
        <v>0</v>
      </c>
      <c r="D52" s="44"/>
      <c r="E52" s="44"/>
      <c r="F52" s="44">
        <v>0</v>
      </c>
      <c r="G52" s="9" t="e">
        <f t="shared" si="0"/>
        <v>#DIV/0!</v>
      </c>
      <c r="H52" s="17"/>
    </row>
    <row r="53" spans="1:8" ht="25.5">
      <c r="A53" s="38">
        <v>369</v>
      </c>
      <c r="B53" s="71" t="s">
        <v>146</v>
      </c>
      <c r="C53" s="40">
        <v>0</v>
      </c>
      <c r="D53" s="40">
        <f>D54</f>
        <v>0</v>
      </c>
      <c r="E53" s="40">
        <f>E54</f>
        <v>0</v>
      </c>
      <c r="F53" s="40">
        <f>F54</f>
        <v>0</v>
      </c>
      <c r="G53" s="9" t="e">
        <f t="shared" si="0"/>
        <v>#DIV/0!</v>
      </c>
      <c r="H53" s="10" t="e">
        <f>F53/E53*100</f>
        <v>#DIV/0!</v>
      </c>
    </row>
    <row r="54" spans="1:8" ht="25.5">
      <c r="A54" s="42">
        <v>3691</v>
      </c>
      <c r="B54" s="72" t="s">
        <v>146</v>
      </c>
      <c r="C54" s="44">
        <v>0</v>
      </c>
      <c r="D54" s="44">
        <v>0</v>
      </c>
      <c r="E54" s="44">
        <v>0</v>
      </c>
      <c r="F54" s="44">
        <v>0</v>
      </c>
      <c r="G54" s="9" t="e">
        <f t="shared" si="0"/>
        <v>#DIV/0!</v>
      </c>
      <c r="H54" s="17"/>
    </row>
    <row r="55" spans="1:8" ht="25.5">
      <c r="A55" s="38">
        <v>37</v>
      </c>
      <c r="B55" s="71" t="s">
        <v>147</v>
      </c>
      <c r="C55" s="40">
        <f>SUM(C56)</f>
        <v>0</v>
      </c>
      <c r="D55" s="40">
        <v>0</v>
      </c>
      <c r="E55" s="40">
        <v>0</v>
      </c>
      <c r="F55" s="40">
        <v>0</v>
      </c>
      <c r="G55" s="9" t="e">
        <f t="shared" si="0"/>
        <v>#DIV/0!</v>
      </c>
      <c r="H55" s="10" t="e">
        <f aca="true" t="shared" si="1" ref="H55:H63">F55/E55*100</f>
        <v>#DIV/0!</v>
      </c>
    </row>
    <row r="56" spans="1:8" ht="25.5">
      <c r="A56" s="38">
        <v>372</v>
      </c>
      <c r="B56" s="71" t="s">
        <v>147</v>
      </c>
      <c r="C56" s="40">
        <f>SUM(C57)</f>
        <v>0</v>
      </c>
      <c r="D56" s="40">
        <v>0</v>
      </c>
      <c r="E56" s="40">
        <v>0</v>
      </c>
      <c r="F56" s="40">
        <v>0</v>
      </c>
      <c r="G56" s="9" t="e">
        <f t="shared" si="0"/>
        <v>#DIV/0!</v>
      </c>
      <c r="H56" s="10" t="e">
        <f t="shared" si="1"/>
        <v>#DIV/0!</v>
      </c>
    </row>
    <row r="57" spans="1:8" ht="25.5">
      <c r="A57" s="42">
        <v>3722</v>
      </c>
      <c r="B57" s="72" t="s">
        <v>147</v>
      </c>
      <c r="C57" s="44">
        <v>0</v>
      </c>
      <c r="D57" s="44">
        <v>0</v>
      </c>
      <c r="E57" s="44">
        <v>0</v>
      </c>
      <c r="F57" s="44">
        <v>0</v>
      </c>
      <c r="G57" s="9" t="e">
        <f t="shared" si="0"/>
        <v>#DIV/0!</v>
      </c>
      <c r="H57" s="17"/>
    </row>
    <row r="58" spans="1:8" ht="12.75">
      <c r="A58" s="98">
        <v>4</v>
      </c>
      <c r="B58" s="102" t="s">
        <v>149</v>
      </c>
      <c r="C58" s="93">
        <f>SUM(C59,C62)</f>
        <v>84100.04000000001</v>
      </c>
      <c r="D58" s="93">
        <f>SUM(D59,D62)</f>
        <v>254700</v>
      </c>
      <c r="E58" s="93">
        <f>SUM(E59,E62)</f>
        <v>254700</v>
      </c>
      <c r="F58" s="93">
        <f>SUM(F59,F62)</f>
        <v>0</v>
      </c>
      <c r="G58" s="94">
        <f t="shared" si="0"/>
        <v>0</v>
      </c>
      <c r="H58" s="95">
        <f t="shared" si="1"/>
        <v>0</v>
      </c>
    </row>
    <row r="59" spans="1:8" ht="25.5">
      <c r="A59" s="38">
        <v>41</v>
      </c>
      <c r="B59" s="71" t="s">
        <v>174</v>
      </c>
      <c r="C59" s="40">
        <f>C60</f>
        <v>0</v>
      </c>
      <c r="D59" s="40">
        <f>SUM(D60)</f>
        <v>0</v>
      </c>
      <c r="E59" s="40">
        <f>SUM(E60)</f>
        <v>0</v>
      </c>
      <c r="F59" s="40">
        <f>SUM(F60)</f>
        <v>0</v>
      </c>
      <c r="G59" s="9" t="e">
        <f t="shared" si="0"/>
        <v>#DIV/0!</v>
      </c>
      <c r="H59" s="10" t="e">
        <f t="shared" si="1"/>
        <v>#DIV/0!</v>
      </c>
    </row>
    <row r="60" spans="1:8" ht="12.75">
      <c r="A60" s="38">
        <v>412</v>
      </c>
      <c r="B60" s="71" t="s">
        <v>150</v>
      </c>
      <c r="C60" s="40">
        <f>C61</f>
        <v>0</v>
      </c>
      <c r="D60" s="40">
        <v>0</v>
      </c>
      <c r="E60" s="40">
        <v>0</v>
      </c>
      <c r="F60" s="40">
        <f>F61</f>
        <v>0</v>
      </c>
      <c r="G60" s="9" t="e">
        <f t="shared" si="0"/>
        <v>#DIV/0!</v>
      </c>
      <c r="H60" s="10" t="e">
        <f t="shared" si="1"/>
        <v>#DIV/0!</v>
      </c>
    </row>
    <row r="61" spans="1:8" ht="12.75">
      <c r="A61" s="42">
        <v>4121</v>
      </c>
      <c r="B61" s="72" t="s">
        <v>150</v>
      </c>
      <c r="C61" s="44">
        <v>0</v>
      </c>
      <c r="D61" s="44"/>
      <c r="E61" s="44"/>
      <c r="F61" s="44">
        <v>0</v>
      </c>
      <c r="G61" s="9" t="e">
        <f t="shared" si="0"/>
        <v>#DIV/0!</v>
      </c>
      <c r="H61" s="10"/>
    </row>
    <row r="62" spans="1:8" ht="25.5">
      <c r="A62" s="38">
        <v>42</v>
      </c>
      <c r="B62" s="71" t="s">
        <v>133</v>
      </c>
      <c r="C62" s="40">
        <f>C63+C72</f>
        <v>84100.04000000001</v>
      </c>
      <c r="D62" s="40">
        <v>254700</v>
      </c>
      <c r="E62" s="40">
        <v>254700</v>
      </c>
      <c r="F62" s="40">
        <v>0</v>
      </c>
      <c r="G62" s="9">
        <f t="shared" si="0"/>
        <v>0</v>
      </c>
      <c r="H62" s="10">
        <f t="shared" si="1"/>
        <v>0</v>
      </c>
    </row>
    <row r="63" spans="1:8" ht="12.75">
      <c r="A63" s="38">
        <v>422</v>
      </c>
      <c r="B63" s="71" t="s">
        <v>134</v>
      </c>
      <c r="C63" s="40">
        <f>SUM(C64:C71)</f>
        <v>33075.04</v>
      </c>
      <c r="D63" s="40">
        <v>254700</v>
      </c>
      <c r="E63" s="40">
        <v>254700</v>
      </c>
      <c r="F63" s="40">
        <v>0</v>
      </c>
      <c r="G63" s="9">
        <f t="shared" si="0"/>
        <v>0</v>
      </c>
      <c r="H63" s="10">
        <f t="shared" si="1"/>
        <v>0</v>
      </c>
    </row>
    <row r="64" spans="1:8" ht="12.75">
      <c r="A64" s="42" t="s">
        <v>25</v>
      </c>
      <c r="B64" s="72" t="s">
        <v>135</v>
      </c>
      <c r="C64" s="44">
        <v>33070.04</v>
      </c>
      <c r="D64" s="44">
        <v>0</v>
      </c>
      <c r="E64" s="44">
        <v>0</v>
      </c>
      <c r="F64" s="44">
        <v>0</v>
      </c>
      <c r="G64" s="9">
        <f t="shared" si="0"/>
        <v>0</v>
      </c>
      <c r="H64" s="17"/>
    </row>
    <row r="65" spans="1:8" ht="12.75">
      <c r="A65" s="42">
        <v>4222</v>
      </c>
      <c r="B65" s="72" t="s">
        <v>136</v>
      </c>
      <c r="C65" s="44">
        <v>0</v>
      </c>
      <c r="D65" s="44">
        <v>0</v>
      </c>
      <c r="E65" s="44">
        <v>0</v>
      </c>
      <c r="F65" s="44">
        <v>0</v>
      </c>
      <c r="G65" s="9" t="e">
        <f t="shared" si="0"/>
        <v>#DIV/0!</v>
      </c>
      <c r="H65" s="17"/>
    </row>
    <row r="66" spans="1:8" ht="12.75">
      <c r="A66" s="42">
        <v>4223</v>
      </c>
      <c r="B66" s="72" t="s">
        <v>137</v>
      </c>
      <c r="C66" s="44">
        <v>0</v>
      </c>
      <c r="D66" s="44">
        <v>0</v>
      </c>
      <c r="E66" s="44">
        <v>0</v>
      </c>
      <c r="F66" s="44">
        <v>0</v>
      </c>
      <c r="G66" s="9" t="e">
        <f t="shared" si="0"/>
        <v>#DIV/0!</v>
      </c>
      <c r="H66" s="17"/>
    </row>
    <row r="67" spans="1:8" ht="12.75">
      <c r="A67" s="42">
        <v>4224</v>
      </c>
      <c r="B67" s="72" t="s">
        <v>138</v>
      </c>
      <c r="C67" s="44">
        <v>5</v>
      </c>
      <c r="D67" s="44">
        <v>0</v>
      </c>
      <c r="E67" s="44">
        <v>0</v>
      </c>
      <c r="F67" s="44">
        <v>0</v>
      </c>
      <c r="G67" s="9">
        <f t="shared" si="0"/>
        <v>0</v>
      </c>
      <c r="H67" s="17"/>
    </row>
    <row r="68" spans="1:8" ht="12.75">
      <c r="A68" s="42">
        <v>4225</v>
      </c>
      <c r="B68" s="72" t="s">
        <v>148</v>
      </c>
      <c r="C68" s="44">
        <v>0</v>
      </c>
      <c r="D68" s="44">
        <v>0</v>
      </c>
      <c r="E68" s="44">
        <v>0</v>
      </c>
      <c r="F68" s="44">
        <v>0</v>
      </c>
      <c r="G68" s="9" t="e">
        <f t="shared" si="0"/>
        <v>#DIV/0!</v>
      </c>
      <c r="H68" s="17"/>
    </row>
    <row r="69" spans="1:8" ht="12.75">
      <c r="A69" s="42">
        <v>4226</v>
      </c>
      <c r="B69" s="72" t="s">
        <v>139</v>
      </c>
      <c r="C69" s="44">
        <v>0</v>
      </c>
      <c r="D69" s="44">
        <v>0</v>
      </c>
      <c r="E69" s="44">
        <v>0</v>
      </c>
      <c r="F69" s="44">
        <v>0</v>
      </c>
      <c r="G69" s="9" t="e">
        <f t="shared" si="0"/>
        <v>#DIV/0!</v>
      </c>
      <c r="H69" s="17"/>
    </row>
    <row r="70" spans="1:8" ht="12.75">
      <c r="A70" s="42">
        <v>4231</v>
      </c>
      <c r="B70" s="72" t="s">
        <v>243</v>
      </c>
      <c r="C70" s="44">
        <v>0</v>
      </c>
      <c r="D70" s="44">
        <v>0</v>
      </c>
      <c r="E70" s="44">
        <v>0</v>
      </c>
      <c r="F70" s="44">
        <v>0</v>
      </c>
      <c r="G70" s="9" t="e">
        <f t="shared" si="0"/>
        <v>#DIV/0!</v>
      </c>
      <c r="H70" s="17"/>
    </row>
    <row r="71" spans="1:8" ht="12.75">
      <c r="A71" s="42">
        <v>4227</v>
      </c>
      <c r="B71" s="72" t="s">
        <v>140</v>
      </c>
      <c r="C71" s="44">
        <v>0</v>
      </c>
      <c r="D71" s="44">
        <v>0</v>
      </c>
      <c r="E71" s="44">
        <v>0</v>
      </c>
      <c r="F71" s="44">
        <v>0</v>
      </c>
      <c r="G71" s="9" t="e">
        <f aca="true" t="shared" si="2" ref="G71:G77">F71/C71*100</f>
        <v>#DIV/0!</v>
      </c>
      <c r="H71" s="17"/>
    </row>
    <row r="72" spans="1:8" ht="12.75">
      <c r="A72" s="38">
        <v>426</v>
      </c>
      <c r="B72" s="71" t="s">
        <v>248</v>
      </c>
      <c r="C72" s="40">
        <f>C73</f>
        <v>51025</v>
      </c>
      <c r="D72" s="40">
        <v>0</v>
      </c>
      <c r="E72" s="40">
        <v>0</v>
      </c>
      <c r="F72" s="40">
        <v>0</v>
      </c>
      <c r="G72" s="9">
        <f t="shared" si="2"/>
        <v>0</v>
      </c>
      <c r="H72" s="10" t="e">
        <f>F72/E72*100</f>
        <v>#DIV/0!</v>
      </c>
    </row>
    <row r="73" spans="1:8" ht="12.75">
      <c r="A73" s="42">
        <v>4262</v>
      </c>
      <c r="B73" s="72" t="s">
        <v>247</v>
      </c>
      <c r="C73" s="84">
        <v>51025</v>
      </c>
      <c r="D73" s="44">
        <v>0</v>
      </c>
      <c r="E73" s="44">
        <v>0</v>
      </c>
      <c r="F73" s="44">
        <v>0</v>
      </c>
      <c r="G73" s="9">
        <f t="shared" si="2"/>
        <v>0</v>
      </c>
      <c r="H73" s="10"/>
    </row>
    <row r="74" spans="1:8" s="41" customFormat="1" ht="25.5">
      <c r="A74" s="91">
        <v>5</v>
      </c>
      <c r="B74" s="92" t="s">
        <v>237</v>
      </c>
      <c r="C74" s="97">
        <f>C75</f>
        <v>0</v>
      </c>
      <c r="D74" s="93">
        <f aca="true" t="shared" si="3" ref="D74:F75">D75</f>
        <v>0</v>
      </c>
      <c r="E74" s="93">
        <f t="shared" si="3"/>
        <v>0</v>
      </c>
      <c r="F74" s="93">
        <f t="shared" si="3"/>
        <v>0</v>
      </c>
      <c r="G74" s="94" t="e">
        <f t="shared" si="2"/>
        <v>#DIV/0!</v>
      </c>
      <c r="H74" s="95" t="e">
        <f>F74/E74*100</f>
        <v>#DIV/0!</v>
      </c>
    </row>
    <row r="75" spans="1:8" s="41" customFormat="1" ht="25.5">
      <c r="A75" s="89">
        <v>54</v>
      </c>
      <c r="B75" s="81" t="s">
        <v>238</v>
      </c>
      <c r="C75" s="86">
        <f>C76</f>
        <v>0</v>
      </c>
      <c r="D75" s="40">
        <f t="shared" si="3"/>
        <v>0</v>
      </c>
      <c r="E75" s="40">
        <f t="shared" si="3"/>
        <v>0</v>
      </c>
      <c r="F75" s="40">
        <f t="shared" si="3"/>
        <v>0</v>
      </c>
      <c r="G75" s="9" t="e">
        <f t="shared" si="2"/>
        <v>#DIV/0!</v>
      </c>
      <c r="H75" s="10" t="e">
        <f>F75/E75*100</f>
        <v>#DIV/0!</v>
      </c>
    </row>
    <row r="76" spans="1:8" ht="25.5">
      <c r="A76" s="90">
        <v>544</v>
      </c>
      <c r="B76" s="80" t="s">
        <v>239</v>
      </c>
      <c r="C76" s="84">
        <v>0</v>
      </c>
      <c r="D76" s="44"/>
      <c r="E76" s="44"/>
      <c r="F76" s="44"/>
      <c r="G76" s="9" t="e">
        <f t="shared" si="2"/>
        <v>#DIV/0!</v>
      </c>
      <c r="H76" s="10"/>
    </row>
    <row r="77" spans="1:8" ht="19.5" customHeight="1">
      <c r="A77" s="103" t="s">
        <v>141</v>
      </c>
      <c r="B77" s="104"/>
      <c r="C77" s="93">
        <v>5421882.31</v>
      </c>
      <c r="D77" s="93">
        <v>11929441</v>
      </c>
      <c r="E77" s="93">
        <v>11929441</v>
      </c>
      <c r="F77" s="93">
        <v>5775905.13</v>
      </c>
      <c r="G77" s="94">
        <f t="shared" si="2"/>
        <v>106.52951871247829</v>
      </c>
      <c r="H77" s="95">
        <f>F77/E77*100</f>
        <v>48.41723203962365</v>
      </c>
    </row>
    <row r="78" spans="1:8" ht="12.75">
      <c r="A78" s="78"/>
      <c r="B78" s="66"/>
      <c r="C78" s="67"/>
      <c r="D78" s="67"/>
      <c r="E78" s="67"/>
      <c r="F78" s="67"/>
      <c r="G78" s="73"/>
      <c r="H78" s="68"/>
    </row>
    <row r="79" spans="1:8" ht="19.5" customHeight="1">
      <c r="A79" s="172" t="s">
        <v>176</v>
      </c>
      <c r="B79" s="172"/>
      <c r="C79" s="172"/>
      <c r="D79" s="172"/>
      <c r="E79" s="172"/>
      <c r="F79" s="172"/>
      <c r="G79" s="172"/>
      <c r="H79" s="172"/>
    </row>
    <row r="80" spans="1:8" s="34" customFormat="1" ht="39" customHeight="1">
      <c r="A80" s="30" t="s">
        <v>240</v>
      </c>
      <c r="B80" s="31" t="s">
        <v>241</v>
      </c>
      <c r="C80" s="32" t="s">
        <v>249</v>
      </c>
      <c r="D80" s="33" t="s">
        <v>269</v>
      </c>
      <c r="E80" s="33" t="s">
        <v>277</v>
      </c>
      <c r="F80" s="33" t="s">
        <v>278</v>
      </c>
      <c r="G80" s="5" t="s">
        <v>81</v>
      </c>
      <c r="H80" s="6" t="s">
        <v>81</v>
      </c>
    </row>
    <row r="81" spans="1:8" s="75" customFormat="1" ht="13.5" customHeight="1">
      <c r="A81" s="175">
        <v>1</v>
      </c>
      <c r="B81" s="175"/>
      <c r="C81" s="35">
        <v>2</v>
      </c>
      <c r="D81" s="36">
        <v>3</v>
      </c>
      <c r="E81" s="36">
        <v>4</v>
      </c>
      <c r="F81" s="36">
        <v>5</v>
      </c>
      <c r="G81" s="36" t="s">
        <v>82</v>
      </c>
      <c r="H81" s="74" t="s">
        <v>83</v>
      </c>
    </row>
    <row r="82" spans="1:8" ht="19.5" customHeight="1">
      <c r="A82" s="61">
        <v>1</v>
      </c>
      <c r="B82" s="61" t="s">
        <v>165</v>
      </c>
      <c r="C82" s="51">
        <v>2066107</v>
      </c>
      <c r="D82" s="51">
        <v>4828441</v>
      </c>
      <c r="E82" s="51">
        <v>4828441</v>
      </c>
      <c r="F82" s="51">
        <v>2517082</v>
      </c>
      <c r="G82" s="10">
        <f aca="true" t="shared" si="4" ref="G82:G87">F82/C82*100</f>
        <v>121.82728193651151</v>
      </c>
      <c r="H82" s="10">
        <f aca="true" t="shared" si="5" ref="H82:H87">F82/E82*100</f>
        <v>52.13032529547322</v>
      </c>
    </row>
    <row r="83" spans="1:8" ht="19.5" customHeight="1">
      <c r="A83" s="61">
        <v>2</v>
      </c>
      <c r="B83" s="61" t="s">
        <v>169</v>
      </c>
      <c r="C83" s="51">
        <v>8400</v>
      </c>
      <c r="D83" s="51">
        <v>0</v>
      </c>
      <c r="E83" s="51">
        <v>0</v>
      </c>
      <c r="F83" s="51">
        <v>0</v>
      </c>
      <c r="G83" s="10">
        <f t="shared" si="4"/>
        <v>0</v>
      </c>
      <c r="H83" s="10" t="e">
        <f t="shared" si="5"/>
        <v>#DIV/0!</v>
      </c>
    </row>
    <row r="84" spans="1:8" ht="19.5" customHeight="1">
      <c r="A84" s="61">
        <v>3</v>
      </c>
      <c r="B84" s="61" t="s">
        <v>166</v>
      </c>
      <c r="C84" s="51">
        <v>5920</v>
      </c>
      <c r="D84" s="51">
        <v>0</v>
      </c>
      <c r="E84" s="51">
        <v>0</v>
      </c>
      <c r="F84" s="51">
        <v>0</v>
      </c>
      <c r="G84" s="10">
        <f t="shared" si="4"/>
        <v>0</v>
      </c>
      <c r="H84" s="10" t="e">
        <f t="shared" si="5"/>
        <v>#DIV/0!</v>
      </c>
    </row>
    <row r="85" spans="1:8" ht="19.5" customHeight="1">
      <c r="A85" s="61">
        <v>4</v>
      </c>
      <c r="B85" s="61" t="s">
        <v>167</v>
      </c>
      <c r="C85" s="51">
        <v>3314205</v>
      </c>
      <c r="D85" s="51">
        <v>7000000</v>
      </c>
      <c r="E85" s="51">
        <v>7000000</v>
      </c>
      <c r="F85" s="51">
        <v>3233323.19</v>
      </c>
      <c r="G85" s="10">
        <f t="shared" si="4"/>
        <v>97.55954112675589</v>
      </c>
      <c r="H85" s="10">
        <f t="shared" si="5"/>
        <v>46.19033128571429</v>
      </c>
    </row>
    <row r="86" spans="1:8" ht="19.5" customHeight="1">
      <c r="A86" s="61">
        <v>5</v>
      </c>
      <c r="B86" s="61" t="s">
        <v>168</v>
      </c>
      <c r="C86" s="51">
        <v>27250.31</v>
      </c>
      <c r="D86" s="51">
        <v>101000</v>
      </c>
      <c r="E86" s="51">
        <v>101000</v>
      </c>
      <c r="F86" s="51">
        <v>25499.94</v>
      </c>
      <c r="G86" s="10">
        <f t="shared" si="4"/>
        <v>93.57669692564964</v>
      </c>
      <c r="H86" s="10">
        <f t="shared" si="5"/>
        <v>25.247465346534653</v>
      </c>
    </row>
    <row r="87" spans="1:8" ht="19.5" customHeight="1">
      <c r="A87" s="61"/>
      <c r="B87" s="63" t="s">
        <v>170</v>
      </c>
      <c r="C87" s="51">
        <v>5421882.31</v>
      </c>
      <c r="D87" s="64">
        <f>SUM(D82:D86)</f>
        <v>11929441</v>
      </c>
      <c r="E87" s="64">
        <f>SUM(E82:E86)</f>
        <v>11929441</v>
      </c>
      <c r="F87" s="64">
        <v>5775905.13</v>
      </c>
      <c r="G87" s="10">
        <f t="shared" si="4"/>
        <v>106.52951871247829</v>
      </c>
      <c r="H87" s="10">
        <f t="shared" si="5"/>
        <v>48.41723203962365</v>
      </c>
    </row>
  </sheetData>
  <sheetProtection/>
  <mergeCells count="4">
    <mergeCell ref="A81:B81"/>
    <mergeCell ref="A3:H3"/>
    <mergeCell ref="A5:B5"/>
    <mergeCell ref="A79:H79"/>
  </mergeCells>
  <printOptions/>
  <pageMargins left="0.7" right="0.7" top="0.75" bottom="0.75" header="0.3" footer="0.3"/>
  <pageSetup fitToHeight="4" horizontalDpi="300" verticalDpi="300" orientation="portrait" paperSize="9" scale="56" r:id="rId1"/>
  <rowBreaks count="1" manualBreakCount="1">
    <brk id="7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10"/>
  <sheetViews>
    <sheetView showGridLines="0" tabSelected="1" zoomScalePageLayoutView="0" workbookViewId="0" topLeftCell="A1">
      <selection activeCell="T13" sqref="T13"/>
    </sheetView>
  </sheetViews>
  <sheetFormatPr defaultColWidth="8.8515625" defaultRowHeight="27" customHeight="1"/>
  <cols>
    <col min="1" max="1" width="9.421875" style="106" customWidth="1"/>
    <col min="2" max="2" width="13.140625" style="106" customWidth="1"/>
    <col min="3" max="3" width="47.421875" style="106" customWidth="1"/>
    <col min="4" max="4" width="15.140625" style="135" customWidth="1"/>
    <col min="5" max="5" width="11.421875" style="136" customWidth="1"/>
    <col min="6" max="6" width="11.7109375" style="136" customWidth="1"/>
    <col min="7" max="7" width="16.57421875" style="136" customWidth="1"/>
    <col min="8" max="8" width="12.140625" style="136" customWidth="1"/>
    <col min="9" max="9" width="11.7109375" style="109" customWidth="1"/>
    <col min="10" max="10" width="11.140625" style="109" customWidth="1"/>
    <col min="11" max="13" width="11.140625" style="106" customWidth="1"/>
    <col min="14" max="16384" width="8.8515625" style="106" customWidth="1"/>
  </cols>
  <sheetData>
    <row r="1" spans="1:5" ht="27" customHeight="1">
      <c r="A1" s="184" t="s">
        <v>305</v>
      </c>
      <c r="B1" s="184"/>
      <c r="C1" s="184"/>
      <c r="D1" s="185"/>
      <c r="E1" s="186"/>
    </row>
    <row r="2" spans="1:5" ht="27" customHeight="1">
      <c r="A2" s="184" t="s">
        <v>306</v>
      </c>
      <c r="B2" s="184"/>
      <c r="C2" s="184"/>
      <c r="D2" s="185"/>
      <c r="E2" s="186"/>
    </row>
    <row r="3" spans="1:5" ht="27" customHeight="1">
      <c r="A3" s="184"/>
      <c r="B3" s="184"/>
      <c r="C3" s="184"/>
      <c r="D3" s="185"/>
      <c r="E3" s="186"/>
    </row>
    <row r="4" spans="1:10" ht="27" customHeight="1">
      <c r="A4" s="182" t="s">
        <v>285</v>
      </c>
      <c r="B4" s="182"/>
      <c r="C4" s="182"/>
      <c r="D4" s="182"/>
      <c r="E4" s="182"/>
      <c r="F4" s="182"/>
      <c r="G4" s="182"/>
      <c r="H4" s="182"/>
      <c r="I4" s="182"/>
      <c r="J4" s="182"/>
    </row>
    <row r="5" spans="1:10" s="109" customFormat="1" ht="27" customHeight="1">
      <c r="A5" s="107"/>
      <c r="B5" s="179" t="s">
        <v>0</v>
      </c>
      <c r="C5" s="180"/>
      <c r="D5" s="107" t="s">
        <v>74</v>
      </c>
      <c r="E5" s="137" t="s">
        <v>281</v>
      </c>
      <c r="F5" s="137" t="s">
        <v>282</v>
      </c>
      <c r="G5" s="137" t="s">
        <v>283</v>
      </c>
      <c r="H5" s="137" t="s">
        <v>284</v>
      </c>
      <c r="I5" s="107" t="s">
        <v>76</v>
      </c>
      <c r="J5" s="107" t="s">
        <v>77</v>
      </c>
    </row>
    <row r="6" spans="1:11" s="114" customFormat="1" ht="14.25" customHeight="1">
      <c r="A6" s="110"/>
      <c r="B6" s="181" t="s">
        <v>1</v>
      </c>
      <c r="C6" s="180"/>
      <c r="D6" s="112"/>
      <c r="F6" s="112">
        <v>3</v>
      </c>
      <c r="G6" s="112">
        <v>4</v>
      </c>
      <c r="H6" s="112">
        <v>5</v>
      </c>
      <c r="I6" s="111" t="s">
        <v>75</v>
      </c>
      <c r="J6" s="111" t="s">
        <v>78</v>
      </c>
      <c r="K6" s="113"/>
    </row>
    <row r="7" spans="1:10" s="120" customFormat="1" ht="27" customHeight="1">
      <c r="A7" s="115"/>
      <c r="B7" s="116"/>
      <c r="C7" s="116" t="s">
        <v>245</v>
      </c>
      <c r="D7" s="117"/>
      <c r="E7" s="155">
        <v>5337957.27</v>
      </c>
      <c r="F7" s="155">
        <v>11737888</v>
      </c>
      <c r="G7" s="118">
        <v>11737888</v>
      </c>
      <c r="H7" s="155">
        <v>5775905.12</v>
      </c>
      <c r="I7" s="119">
        <f>H7/E7*100</f>
        <v>108.20440906227037</v>
      </c>
      <c r="J7" s="119">
        <f>H7/G7*100</f>
        <v>49.20736268739317</v>
      </c>
    </row>
    <row r="8" spans="1:10" ht="27" customHeight="1">
      <c r="A8" s="121">
        <v>1000</v>
      </c>
      <c r="B8" s="122" t="s">
        <v>2</v>
      </c>
      <c r="C8" s="164" t="s">
        <v>177</v>
      </c>
      <c r="D8" s="122"/>
      <c r="E8" s="156">
        <v>4970534.96</v>
      </c>
      <c r="F8" s="108">
        <f>SUM(F9,F45)</f>
        <v>7325000</v>
      </c>
      <c r="G8" s="108">
        <f>SUM(G9,G45)</f>
        <v>7325000</v>
      </c>
      <c r="H8" s="108">
        <v>5458323.18</v>
      </c>
      <c r="I8" s="123"/>
      <c r="J8" s="123"/>
    </row>
    <row r="9" spans="1:10" ht="27" customHeight="1">
      <c r="A9" s="124" t="s">
        <v>188</v>
      </c>
      <c r="B9" s="125" t="s">
        <v>3</v>
      </c>
      <c r="C9" s="152" t="s">
        <v>178</v>
      </c>
      <c r="D9" s="160" t="s">
        <v>250</v>
      </c>
      <c r="E9" s="161">
        <v>2935534.96</v>
      </c>
      <c r="F9" s="158">
        <v>6810000</v>
      </c>
      <c r="G9" s="158">
        <v>6810000</v>
      </c>
      <c r="H9" s="158">
        <v>3121323.18</v>
      </c>
      <c r="I9" s="119">
        <f>H9/E9*100</f>
        <v>106.3289391041693</v>
      </c>
      <c r="J9" s="119">
        <f>H9/G9*100</f>
        <v>45.83440792951542</v>
      </c>
    </row>
    <row r="10" spans="1:10" ht="27" customHeight="1">
      <c r="A10" s="125"/>
      <c r="B10" s="124">
        <v>3</v>
      </c>
      <c r="C10" s="124" t="s">
        <v>187</v>
      </c>
      <c r="D10" s="126"/>
      <c r="E10" s="154">
        <v>2935534.96</v>
      </c>
      <c r="F10" s="127">
        <v>6810000</v>
      </c>
      <c r="G10" s="127">
        <v>6810000</v>
      </c>
      <c r="H10" s="127">
        <v>3121323.18</v>
      </c>
      <c r="I10" s="119">
        <f>H10/E10*100</f>
        <v>106.3289391041693</v>
      </c>
      <c r="J10" s="119">
        <f>H10/G10*100</f>
        <v>45.83440792951542</v>
      </c>
    </row>
    <row r="11" spans="1:10" ht="27" customHeight="1">
      <c r="A11" s="125"/>
      <c r="B11" s="124">
        <v>31</v>
      </c>
      <c r="C11" s="124" t="s">
        <v>251</v>
      </c>
      <c r="D11" s="126"/>
      <c r="E11" s="154">
        <v>1949872.36</v>
      </c>
      <c r="F11" s="127">
        <v>4469642</v>
      </c>
      <c r="G11" s="127">
        <v>4469642</v>
      </c>
      <c r="H11" s="127">
        <v>1754291.97</v>
      </c>
      <c r="I11" s="119"/>
      <c r="J11" s="119"/>
    </row>
    <row r="12" spans="1:10" ht="27" customHeight="1">
      <c r="A12" s="125"/>
      <c r="B12" s="124">
        <v>3111</v>
      </c>
      <c r="C12" s="124" t="s">
        <v>252</v>
      </c>
      <c r="D12" s="127"/>
      <c r="E12" s="153">
        <v>1502981.85</v>
      </c>
      <c r="F12" s="128">
        <v>3361642</v>
      </c>
      <c r="G12" s="127">
        <v>3361642</v>
      </c>
      <c r="H12" s="128">
        <v>1454238.39</v>
      </c>
      <c r="I12" s="119"/>
      <c r="J12" s="119"/>
    </row>
    <row r="13" spans="1:10" ht="27" customHeight="1">
      <c r="A13" s="125"/>
      <c r="B13" s="124">
        <v>3114</v>
      </c>
      <c r="C13" s="124" t="s">
        <v>253</v>
      </c>
      <c r="D13" s="126"/>
      <c r="E13" s="128">
        <v>189995.23</v>
      </c>
      <c r="F13" s="128">
        <v>270000</v>
      </c>
      <c r="G13" s="127">
        <v>270000</v>
      </c>
      <c r="H13" s="128">
        <v>96942.1</v>
      </c>
      <c r="I13" s="119"/>
      <c r="J13" s="119"/>
    </row>
    <row r="14" spans="1:10" ht="27" customHeight="1">
      <c r="A14" s="125"/>
      <c r="B14" s="124">
        <v>3121</v>
      </c>
      <c r="C14" s="124" t="s">
        <v>254</v>
      </c>
      <c r="D14" s="126"/>
      <c r="E14" s="128">
        <v>1194.22</v>
      </c>
      <c r="F14" s="128">
        <v>138000</v>
      </c>
      <c r="G14" s="127">
        <v>138000</v>
      </c>
      <c r="H14" s="128">
        <v>21171.93</v>
      </c>
      <c r="I14" s="119"/>
      <c r="J14" s="119"/>
    </row>
    <row r="15" spans="1:10" ht="27" customHeight="1">
      <c r="A15" s="125"/>
      <c r="B15" s="124">
        <v>3132</v>
      </c>
      <c r="C15" s="124" t="s">
        <v>255</v>
      </c>
      <c r="D15" s="126"/>
      <c r="E15" s="128">
        <v>255701.06</v>
      </c>
      <c r="F15" s="128">
        <v>700000</v>
      </c>
      <c r="G15" s="127">
        <v>700000</v>
      </c>
      <c r="H15" s="128">
        <v>181939.55</v>
      </c>
      <c r="I15" s="119"/>
      <c r="J15" s="119"/>
    </row>
    <row r="16" spans="1:10" ht="27" customHeight="1">
      <c r="A16" s="125"/>
      <c r="B16" s="124">
        <v>32</v>
      </c>
      <c r="C16" s="124" t="s">
        <v>300</v>
      </c>
      <c r="D16" s="126"/>
      <c r="E16" s="127">
        <v>979676.52</v>
      </c>
      <c r="F16" s="127">
        <v>2328058</v>
      </c>
      <c r="G16" s="127">
        <v>2328058</v>
      </c>
      <c r="H16" s="127">
        <v>1358804.29</v>
      </c>
      <c r="I16" s="119"/>
      <c r="J16" s="119"/>
    </row>
    <row r="17" spans="1:10" ht="27" customHeight="1">
      <c r="A17" s="125"/>
      <c r="B17" s="124" t="s">
        <v>6</v>
      </c>
      <c r="C17" s="124" t="s">
        <v>7</v>
      </c>
      <c r="D17" s="126"/>
      <c r="E17" s="127">
        <f>SUM(E18:E20)</f>
        <v>109498.68000000001</v>
      </c>
      <c r="F17" s="127">
        <v>317700</v>
      </c>
      <c r="G17" s="127">
        <v>317000</v>
      </c>
      <c r="H17" s="127">
        <f>SUM(H18:H20)</f>
        <v>114194.03</v>
      </c>
      <c r="I17" s="119">
        <f aca="true" t="shared" si="0" ref="I17:I50">H17/E17*100</f>
        <v>104.28804255905185</v>
      </c>
      <c r="J17" s="119">
        <f>H17/G17*100</f>
        <v>36.02335331230284</v>
      </c>
    </row>
    <row r="18" spans="1:10" ht="27" customHeight="1">
      <c r="A18" s="129"/>
      <c r="B18" s="129" t="s">
        <v>9</v>
      </c>
      <c r="C18" s="129" t="s">
        <v>10</v>
      </c>
      <c r="D18" s="130" t="s">
        <v>179</v>
      </c>
      <c r="E18" s="128">
        <v>4758.8</v>
      </c>
      <c r="F18" s="131">
        <v>7700</v>
      </c>
      <c r="G18" s="131">
        <v>7700</v>
      </c>
      <c r="H18" s="131">
        <v>1618</v>
      </c>
      <c r="I18" s="132">
        <f t="shared" si="0"/>
        <v>34.000168109607465</v>
      </c>
      <c r="J18" s="132"/>
    </row>
    <row r="19" spans="1:10" ht="27" customHeight="1">
      <c r="A19" s="129"/>
      <c r="B19" s="129">
        <v>3212</v>
      </c>
      <c r="C19" s="129" t="s">
        <v>256</v>
      </c>
      <c r="D19" s="130"/>
      <c r="E19" s="128">
        <v>96621.13</v>
      </c>
      <c r="F19" s="131">
        <v>299000</v>
      </c>
      <c r="G19" s="131">
        <v>299000</v>
      </c>
      <c r="H19" s="131">
        <v>106626.03</v>
      </c>
      <c r="I19" s="132"/>
      <c r="J19" s="132"/>
    </row>
    <row r="20" spans="1:10" ht="27" customHeight="1">
      <c r="A20" s="129"/>
      <c r="B20" s="129" t="s">
        <v>37</v>
      </c>
      <c r="C20" s="129" t="s">
        <v>38</v>
      </c>
      <c r="D20" s="130" t="s">
        <v>179</v>
      </c>
      <c r="E20" s="128">
        <v>8118.75</v>
      </c>
      <c r="F20" s="131">
        <v>11000</v>
      </c>
      <c r="G20" s="131">
        <v>11000</v>
      </c>
      <c r="H20" s="131">
        <v>5950</v>
      </c>
      <c r="I20" s="132">
        <f t="shared" si="0"/>
        <v>73.2871439568899</v>
      </c>
      <c r="J20" s="132"/>
    </row>
    <row r="21" spans="1:10" ht="27" customHeight="1">
      <c r="A21" s="125"/>
      <c r="B21" s="124" t="s">
        <v>39</v>
      </c>
      <c r="C21" s="124" t="s">
        <v>40</v>
      </c>
      <c r="D21" s="126"/>
      <c r="E21" s="127">
        <f>SUM(E22:E27)</f>
        <v>590152.07</v>
      </c>
      <c r="F21" s="133">
        <v>1428091</v>
      </c>
      <c r="G21" s="133">
        <v>1336091</v>
      </c>
      <c r="H21" s="133">
        <f>SUM(H22:H27)</f>
        <v>834089.93</v>
      </c>
      <c r="I21" s="134">
        <f t="shared" si="0"/>
        <v>141.33474614432856</v>
      </c>
      <c r="J21" s="134">
        <f>H21/G21*100</f>
        <v>62.427628806720506</v>
      </c>
    </row>
    <row r="22" spans="1:10" ht="27" customHeight="1">
      <c r="A22" s="129"/>
      <c r="B22" s="129" t="s">
        <v>50</v>
      </c>
      <c r="C22" s="129" t="s">
        <v>51</v>
      </c>
      <c r="D22" s="130" t="s">
        <v>179</v>
      </c>
      <c r="E22" s="128">
        <v>55610.78</v>
      </c>
      <c r="F22" s="131">
        <v>92000</v>
      </c>
      <c r="G22" s="131">
        <v>92000</v>
      </c>
      <c r="H22" s="131">
        <v>44917.9</v>
      </c>
      <c r="I22" s="132">
        <f t="shared" si="0"/>
        <v>80.77192947122842</v>
      </c>
      <c r="J22" s="132"/>
    </row>
    <row r="23" spans="1:10" ht="27" customHeight="1">
      <c r="A23" s="129"/>
      <c r="B23" s="129">
        <v>3222</v>
      </c>
      <c r="C23" s="129" t="s">
        <v>257</v>
      </c>
      <c r="D23" s="130"/>
      <c r="E23" s="128">
        <v>341223.72</v>
      </c>
      <c r="F23" s="131">
        <v>708691</v>
      </c>
      <c r="G23" s="131">
        <v>738691</v>
      </c>
      <c r="H23" s="131">
        <v>365835.15</v>
      </c>
      <c r="I23" s="132">
        <f t="shared" si="0"/>
        <v>107.21269611620201</v>
      </c>
      <c r="J23" s="132"/>
    </row>
    <row r="24" spans="1:10" ht="27" customHeight="1">
      <c r="A24" s="129"/>
      <c r="B24" s="129">
        <v>3223</v>
      </c>
      <c r="C24" s="129" t="s">
        <v>258</v>
      </c>
      <c r="D24" s="130"/>
      <c r="E24" s="128">
        <v>191349.43</v>
      </c>
      <c r="F24" s="131">
        <v>527500</v>
      </c>
      <c r="G24" s="131">
        <v>642627</v>
      </c>
      <c r="H24" s="131">
        <v>415922.81</v>
      </c>
      <c r="I24" s="132">
        <f t="shared" si="0"/>
        <v>217.3629730697395</v>
      </c>
      <c r="J24" s="132"/>
    </row>
    <row r="25" spans="1:10" ht="27" customHeight="1">
      <c r="A25" s="129"/>
      <c r="B25" s="129" t="s">
        <v>52</v>
      </c>
      <c r="C25" s="129" t="s">
        <v>53</v>
      </c>
      <c r="D25" s="130" t="s">
        <v>179</v>
      </c>
      <c r="E25" s="128">
        <v>1968.14</v>
      </c>
      <c r="F25" s="131">
        <v>15900</v>
      </c>
      <c r="G25" s="131">
        <v>20400</v>
      </c>
      <c r="H25" s="131">
        <v>4333.59</v>
      </c>
      <c r="I25" s="132">
        <f t="shared" si="0"/>
        <v>220.18708018738505</v>
      </c>
      <c r="J25" s="132"/>
    </row>
    <row r="26" spans="1:10" ht="27" customHeight="1">
      <c r="A26" s="129"/>
      <c r="B26" s="129" t="s">
        <v>54</v>
      </c>
      <c r="C26" s="129" t="s">
        <v>55</v>
      </c>
      <c r="D26" s="130" t="s">
        <v>179</v>
      </c>
      <c r="E26" s="128">
        <v>0</v>
      </c>
      <c r="F26" s="131">
        <v>14000</v>
      </c>
      <c r="G26" s="131">
        <v>34000</v>
      </c>
      <c r="H26" s="131">
        <v>3080.48</v>
      </c>
      <c r="I26" s="132" t="e">
        <f t="shared" si="0"/>
        <v>#DIV/0!</v>
      </c>
      <c r="J26" s="132"/>
    </row>
    <row r="27" spans="1:10" ht="27" customHeight="1">
      <c r="A27" s="129"/>
      <c r="B27" s="129" t="s">
        <v>41</v>
      </c>
      <c r="C27" s="129" t="s">
        <v>42</v>
      </c>
      <c r="D27" s="130" t="s">
        <v>179</v>
      </c>
      <c r="E27" s="128">
        <v>0</v>
      </c>
      <c r="F27" s="131">
        <v>70000</v>
      </c>
      <c r="G27" s="131">
        <v>28500</v>
      </c>
      <c r="H27" s="131">
        <v>0</v>
      </c>
      <c r="I27" s="132" t="e">
        <f t="shared" si="0"/>
        <v>#DIV/0!</v>
      </c>
      <c r="J27" s="132"/>
    </row>
    <row r="28" spans="1:10" ht="27" customHeight="1">
      <c r="A28" s="125"/>
      <c r="B28" s="124" t="s">
        <v>13</v>
      </c>
      <c r="C28" s="124" t="s">
        <v>14</v>
      </c>
      <c r="D28" s="126"/>
      <c r="E28" s="127">
        <f>SUM(E29:E36)</f>
        <v>241190.85</v>
      </c>
      <c r="F28" s="133">
        <v>526367</v>
      </c>
      <c r="G28" s="133">
        <v>526367</v>
      </c>
      <c r="H28" s="133">
        <f>SUM(H29:H36)</f>
        <v>389947.14</v>
      </c>
      <c r="I28" s="134">
        <f t="shared" si="0"/>
        <v>161.67576008791377</v>
      </c>
      <c r="J28" s="134">
        <f>H28/G28*100</f>
        <v>74.08274834858568</v>
      </c>
    </row>
    <row r="29" spans="1:10" ht="27" customHeight="1">
      <c r="A29" s="129"/>
      <c r="B29" s="129" t="s">
        <v>56</v>
      </c>
      <c r="C29" s="129" t="s">
        <v>57</v>
      </c>
      <c r="D29" s="130" t="s">
        <v>179</v>
      </c>
      <c r="E29" s="128">
        <v>18107.92</v>
      </c>
      <c r="F29" s="131">
        <v>23000</v>
      </c>
      <c r="G29" s="131">
        <v>22000</v>
      </c>
      <c r="H29" s="131">
        <v>12731.46</v>
      </c>
      <c r="I29" s="132">
        <f t="shared" si="0"/>
        <v>70.308793058507</v>
      </c>
      <c r="J29" s="132"/>
    </row>
    <row r="30" spans="1:10" ht="27" customHeight="1">
      <c r="A30" s="129"/>
      <c r="B30" s="129" t="s">
        <v>21</v>
      </c>
      <c r="C30" s="129" t="s">
        <v>22</v>
      </c>
      <c r="D30" s="130" t="s">
        <v>179</v>
      </c>
      <c r="E30" s="128">
        <v>119346.03</v>
      </c>
      <c r="F30" s="131">
        <v>229500</v>
      </c>
      <c r="G30" s="131">
        <v>255500</v>
      </c>
      <c r="H30" s="131">
        <v>160384.6</v>
      </c>
      <c r="I30" s="132">
        <f t="shared" si="0"/>
        <v>134.38620455158835</v>
      </c>
      <c r="J30" s="132"/>
    </row>
    <row r="31" spans="1:10" ht="27" customHeight="1">
      <c r="A31" s="129"/>
      <c r="B31" s="129" t="s">
        <v>15</v>
      </c>
      <c r="C31" s="129" t="s">
        <v>49</v>
      </c>
      <c r="D31" s="130" t="s">
        <v>179</v>
      </c>
      <c r="E31" s="128">
        <v>2754</v>
      </c>
      <c r="F31" s="131">
        <v>4800</v>
      </c>
      <c r="G31" s="131">
        <v>4800</v>
      </c>
      <c r="H31" s="131">
        <v>4795</v>
      </c>
      <c r="I31" s="132">
        <f t="shared" si="0"/>
        <v>174.1103848946986</v>
      </c>
      <c r="J31" s="132"/>
    </row>
    <row r="32" spans="1:10" ht="27" customHeight="1">
      <c r="A32" s="129"/>
      <c r="B32" s="129" t="s">
        <v>45</v>
      </c>
      <c r="C32" s="129" t="s">
        <v>58</v>
      </c>
      <c r="D32" s="130" t="s">
        <v>179</v>
      </c>
      <c r="E32" s="128">
        <v>67803.69</v>
      </c>
      <c r="F32" s="131">
        <v>152567</v>
      </c>
      <c r="G32" s="131">
        <v>106367</v>
      </c>
      <c r="H32" s="131">
        <v>159972.72</v>
      </c>
      <c r="I32" s="132">
        <f t="shared" si="0"/>
        <v>235.93512388485053</v>
      </c>
      <c r="J32" s="132"/>
    </row>
    <row r="33" spans="1:10" ht="27" customHeight="1">
      <c r="A33" s="129"/>
      <c r="B33" s="129" t="s">
        <v>46</v>
      </c>
      <c r="C33" s="129" t="s">
        <v>65</v>
      </c>
      <c r="D33" s="130" t="s">
        <v>179</v>
      </c>
      <c r="E33" s="128">
        <v>4017.5</v>
      </c>
      <c r="F33" s="131">
        <v>9000</v>
      </c>
      <c r="G33" s="131">
        <v>9000</v>
      </c>
      <c r="H33" s="131">
        <v>5430.5</v>
      </c>
      <c r="I33" s="132">
        <f t="shared" si="0"/>
        <v>135.17112632233977</v>
      </c>
      <c r="J33" s="132"/>
    </row>
    <row r="34" spans="1:10" ht="27" customHeight="1">
      <c r="A34" s="129"/>
      <c r="B34" s="129" t="s">
        <v>17</v>
      </c>
      <c r="C34" s="129" t="s">
        <v>18</v>
      </c>
      <c r="D34" s="130" t="s">
        <v>179</v>
      </c>
      <c r="E34" s="128">
        <v>5625</v>
      </c>
      <c r="F34" s="131">
        <v>6000</v>
      </c>
      <c r="G34" s="131">
        <v>6000</v>
      </c>
      <c r="H34" s="131">
        <v>2750</v>
      </c>
      <c r="I34" s="132">
        <f t="shared" si="0"/>
        <v>48.888888888888886</v>
      </c>
      <c r="J34" s="132"/>
    </row>
    <row r="35" spans="1:10" ht="27" customHeight="1">
      <c r="A35" s="129"/>
      <c r="B35" s="129" t="s">
        <v>30</v>
      </c>
      <c r="C35" s="129" t="s">
        <v>31</v>
      </c>
      <c r="D35" s="130" t="s">
        <v>179</v>
      </c>
      <c r="E35" s="128">
        <v>21979.38</v>
      </c>
      <c r="F35" s="131">
        <v>100000</v>
      </c>
      <c r="G35" s="131">
        <v>80000</v>
      </c>
      <c r="H35" s="131">
        <v>32736.5</v>
      </c>
      <c r="I35" s="132">
        <f t="shared" si="0"/>
        <v>148.94187188173643</v>
      </c>
      <c r="J35" s="132"/>
    </row>
    <row r="36" spans="1:10" ht="27" customHeight="1">
      <c r="A36" s="129"/>
      <c r="B36" s="129" t="s">
        <v>19</v>
      </c>
      <c r="C36" s="129" t="s">
        <v>20</v>
      </c>
      <c r="D36" s="130" t="s">
        <v>179</v>
      </c>
      <c r="E36" s="128">
        <v>1557.33</v>
      </c>
      <c r="F36" s="131">
        <v>1500</v>
      </c>
      <c r="G36" s="131">
        <v>1000</v>
      </c>
      <c r="H36" s="131">
        <v>11146.36</v>
      </c>
      <c r="I36" s="132">
        <f t="shared" si="0"/>
        <v>715.7352648443169</v>
      </c>
      <c r="J36" s="132"/>
    </row>
    <row r="37" spans="1:10" ht="27" customHeight="1">
      <c r="A37" s="125"/>
      <c r="B37" s="124" t="s">
        <v>11</v>
      </c>
      <c r="C37" s="124" t="s">
        <v>12</v>
      </c>
      <c r="D37" s="126"/>
      <c r="E37" s="127">
        <f>SUM(E38:E41)</f>
        <v>38834.92</v>
      </c>
      <c r="F37" s="133">
        <v>55900</v>
      </c>
      <c r="G37" s="133">
        <v>55900</v>
      </c>
      <c r="H37" s="133">
        <f>SUM(H38:H41)</f>
        <v>20573.190000000002</v>
      </c>
      <c r="I37" s="134">
        <f t="shared" si="0"/>
        <v>52.97600716056581</v>
      </c>
      <c r="J37" s="134">
        <f>H37/G37*100</f>
        <v>36.803559928443654</v>
      </c>
    </row>
    <row r="38" spans="1:10" ht="27" customHeight="1">
      <c r="A38" s="129"/>
      <c r="B38" s="129">
        <v>3291</v>
      </c>
      <c r="C38" s="129" t="s">
        <v>259</v>
      </c>
      <c r="D38" s="130" t="s">
        <v>179</v>
      </c>
      <c r="E38" s="128">
        <v>7433.9</v>
      </c>
      <c r="F38" s="131">
        <v>20000</v>
      </c>
      <c r="G38" s="131">
        <v>20000</v>
      </c>
      <c r="H38" s="131">
        <v>0</v>
      </c>
      <c r="I38" s="132">
        <f t="shared" si="0"/>
        <v>0</v>
      </c>
      <c r="J38" s="132"/>
    </row>
    <row r="39" spans="1:10" ht="27" customHeight="1">
      <c r="A39" s="129"/>
      <c r="B39" s="129">
        <v>3292</v>
      </c>
      <c r="C39" s="129" t="s">
        <v>260</v>
      </c>
      <c r="D39" s="130"/>
      <c r="E39" s="128">
        <v>10769.58</v>
      </c>
      <c r="F39" s="131">
        <v>20000</v>
      </c>
      <c r="G39" s="131">
        <v>20000</v>
      </c>
      <c r="H39" s="131">
        <v>13519.59</v>
      </c>
      <c r="I39" s="132">
        <f t="shared" si="0"/>
        <v>125.53497907996412</v>
      </c>
      <c r="J39" s="132"/>
    </row>
    <row r="40" spans="1:10" ht="27" customHeight="1">
      <c r="A40" s="129"/>
      <c r="B40" s="129" t="s">
        <v>59</v>
      </c>
      <c r="C40" s="129" t="s">
        <v>60</v>
      </c>
      <c r="D40" s="130" t="s">
        <v>179</v>
      </c>
      <c r="E40" s="128">
        <v>20553</v>
      </c>
      <c r="F40" s="131">
        <v>14900</v>
      </c>
      <c r="G40" s="131">
        <v>3150</v>
      </c>
      <c r="H40" s="131">
        <v>7003.6</v>
      </c>
      <c r="I40" s="132">
        <f t="shared" si="0"/>
        <v>34.075804018878024</v>
      </c>
      <c r="J40" s="132"/>
    </row>
    <row r="41" spans="1:10" ht="27" customHeight="1">
      <c r="A41" s="129"/>
      <c r="B41" s="129" t="s">
        <v>16</v>
      </c>
      <c r="C41" s="129" t="s">
        <v>32</v>
      </c>
      <c r="D41" s="130" t="s">
        <v>179</v>
      </c>
      <c r="E41" s="128">
        <v>78.44</v>
      </c>
      <c r="F41" s="131">
        <v>1000</v>
      </c>
      <c r="G41" s="131">
        <v>2000</v>
      </c>
      <c r="H41" s="131">
        <v>50</v>
      </c>
      <c r="I41" s="132">
        <f t="shared" si="0"/>
        <v>63.74298827129016</v>
      </c>
      <c r="J41" s="132"/>
    </row>
    <row r="42" spans="1:10" ht="27" customHeight="1">
      <c r="A42" s="125"/>
      <c r="B42" s="124">
        <v>34</v>
      </c>
      <c r="C42" s="124" t="s">
        <v>194</v>
      </c>
      <c r="D42" s="126"/>
      <c r="E42" s="127">
        <f>E43</f>
        <v>6156.08</v>
      </c>
      <c r="F42" s="133">
        <v>12300</v>
      </c>
      <c r="G42" s="133">
        <v>14300</v>
      </c>
      <c r="H42" s="133">
        <f>H43</f>
        <v>8226.92</v>
      </c>
      <c r="I42" s="134">
        <f>H42/E42*100</f>
        <v>133.63893906511936</v>
      </c>
      <c r="J42" s="134">
        <f>H42/G42*100</f>
        <v>57.53090909090909</v>
      </c>
    </row>
    <row r="43" spans="1:10" ht="27" customHeight="1">
      <c r="A43" s="125"/>
      <c r="B43" s="124" t="s">
        <v>33</v>
      </c>
      <c r="C43" s="124" t="s">
        <v>34</v>
      </c>
      <c r="D43" s="126"/>
      <c r="E43" s="128">
        <f>E44</f>
        <v>6156.08</v>
      </c>
      <c r="F43" s="131">
        <v>12300</v>
      </c>
      <c r="G43" s="131">
        <v>0</v>
      </c>
      <c r="H43" s="131">
        <v>8226.92</v>
      </c>
      <c r="I43" s="134">
        <f t="shared" si="0"/>
        <v>133.63893906511936</v>
      </c>
      <c r="J43" s="134" t="e">
        <f>H43/G43*100</f>
        <v>#DIV/0!</v>
      </c>
    </row>
    <row r="44" spans="1:10" ht="27" customHeight="1">
      <c r="A44" s="129"/>
      <c r="B44" s="129" t="s">
        <v>35</v>
      </c>
      <c r="C44" s="129" t="s">
        <v>36</v>
      </c>
      <c r="D44" s="130" t="s">
        <v>179</v>
      </c>
      <c r="E44" s="128">
        <v>6156.08</v>
      </c>
      <c r="F44" s="131">
        <v>12300</v>
      </c>
      <c r="G44" s="131">
        <v>12300</v>
      </c>
      <c r="H44" s="131">
        <v>8226.92</v>
      </c>
      <c r="I44" s="132">
        <f t="shared" si="0"/>
        <v>133.63893906511936</v>
      </c>
      <c r="J44" s="132"/>
    </row>
    <row r="45" spans="1:10" ht="27" customHeight="1">
      <c r="A45" s="124" t="s">
        <v>189</v>
      </c>
      <c r="B45" s="125" t="s">
        <v>3</v>
      </c>
      <c r="C45" s="159" t="s">
        <v>288</v>
      </c>
      <c r="D45" s="151"/>
      <c r="E45" s="158">
        <v>328998.99</v>
      </c>
      <c r="F45" s="158">
        <v>515000</v>
      </c>
      <c r="G45" s="158">
        <v>515000</v>
      </c>
      <c r="H45" s="158">
        <v>281499.98</v>
      </c>
      <c r="I45" s="134">
        <f t="shared" si="0"/>
        <v>85.56256662064524</v>
      </c>
      <c r="J45" s="134">
        <f>H45/G45*100</f>
        <v>54.66019029126213</v>
      </c>
    </row>
    <row r="46" spans="1:10" ht="27" customHeight="1">
      <c r="A46" s="125"/>
      <c r="B46" s="124">
        <v>3</v>
      </c>
      <c r="C46" s="124" t="s">
        <v>187</v>
      </c>
      <c r="D46" s="126"/>
      <c r="E46" s="127">
        <v>328998.99</v>
      </c>
      <c r="F46" s="133">
        <v>515000</v>
      </c>
      <c r="G46" s="133">
        <v>515000</v>
      </c>
      <c r="H46" s="133">
        <v>281499.98</v>
      </c>
      <c r="I46" s="134">
        <f t="shared" si="0"/>
        <v>85.56256662064524</v>
      </c>
      <c r="J46" s="134">
        <f>H46/G46*100</f>
        <v>54.66019029126213</v>
      </c>
    </row>
    <row r="47" spans="1:10" ht="27" customHeight="1">
      <c r="A47" s="125"/>
      <c r="B47" s="124">
        <v>31</v>
      </c>
      <c r="C47" s="124" t="s">
        <v>262</v>
      </c>
      <c r="D47" s="151" t="s">
        <v>261</v>
      </c>
      <c r="E47" s="127">
        <v>123000</v>
      </c>
      <c r="F47" s="133">
        <v>294000</v>
      </c>
      <c r="G47" s="133">
        <v>294000</v>
      </c>
      <c r="H47" s="133">
        <v>154000</v>
      </c>
      <c r="I47" s="134"/>
      <c r="J47" s="134"/>
    </row>
    <row r="48" spans="1:10" ht="27" customHeight="1">
      <c r="A48" s="125"/>
      <c r="B48" s="124">
        <v>31</v>
      </c>
      <c r="C48" s="124" t="s">
        <v>262</v>
      </c>
      <c r="D48" s="157" t="s">
        <v>289</v>
      </c>
      <c r="E48" s="127">
        <v>15998.99</v>
      </c>
      <c r="F48" s="133">
        <v>31000</v>
      </c>
      <c r="G48" s="133">
        <v>31000</v>
      </c>
      <c r="H48" s="133">
        <v>7499.98</v>
      </c>
      <c r="I48" s="134"/>
      <c r="J48" s="134"/>
    </row>
    <row r="49" spans="1:10" ht="27" customHeight="1">
      <c r="A49" s="125"/>
      <c r="B49" s="124">
        <v>31</v>
      </c>
      <c r="C49" s="124" t="s">
        <v>262</v>
      </c>
      <c r="D49" s="151" t="s">
        <v>290</v>
      </c>
      <c r="E49" s="127">
        <v>190000</v>
      </c>
      <c r="F49" s="133">
        <v>190000</v>
      </c>
      <c r="G49" s="133">
        <v>190000</v>
      </c>
      <c r="H49" s="133">
        <v>120000</v>
      </c>
      <c r="I49" s="134">
        <f t="shared" si="0"/>
        <v>63.1578947368421</v>
      </c>
      <c r="J49" s="134">
        <f>H49/G49*100</f>
        <v>63.1578947368421</v>
      </c>
    </row>
    <row r="50" spans="1:10" ht="27" customHeight="1">
      <c r="A50" s="121">
        <v>2000</v>
      </c>
      <c r="B50" s="122" t="s">
        <v>2</v>
      </c>
      <c r="C50" s="121" t="s">
        <v>180</v>
      </c>
      <c r="D50" s="122"/>
      <c r="E50" s="108">
        <v>0</v>
      </c>
      <c r="F50" s="108" t="s">
        <v>276</v>
      </c>
      <c r="G50" s="108">
        <v>0</v>
      </c>
      <c r="H50" s="108">
        <v>0</v>
      </c>
      <c r="I50" s="123" t="e">
        <f t="shared" si="0"/>
        <v>#DIV/0!</v>
      </c>
      <c r="J50" s="123" t="e">
        <f>H50/G50*100</f>
        <v>#DIV/0!</v>
      </c>
    </row>
    <row r="51" spans="1:10" ht="27" customHeight="1">
      <c r="A51" s="124" t="s">
        <v>190</v>
      </c>
      <c r="B51" s="125" t="s">
        <v>3</v>
      </c>
      <c r="C51" s="152" t="s">
        <v>263</v>
      </c>
      <c r="D51" s="151" t="s">
        <v>264</v>
      </c>
      <c r="E51" s="158">
        <v>10001.32</v>
      </c>
      <c r="F51" s="158">
        <v>20000</v>
      </c>
      <c r="G51" s="158">
        <v>20000</v>
      </c>
      <c r="H51" s="158">
        <v>9999.96</v>
      </c>
      <c r="I51" s="119">
        <f aca="true" t="shared" si="1" ref="I51:I92">H51/E51*100</f>
        <v>99.98640179496306</v>
      </c>
      <c r="J51" s="119"/>
    </row>
    <row r="52" spans="1:10" ht="27" customHeight="1">
      <c r="A52" s="125"/>
      <c r="B52" s="124">
        <v>3</v>
      </c>
      <c r="C52" s="124" t="s">
        <v>187</v>
      </c>
      <c r="D52" s="126"/>
      <c r="E52" s="127">
        <v>10001.32</v>
      </c>
      <c r="F52" s="127">
        <v>20000</v>
      </c>
      <c r="G52" s="127">
        <v>20000</v>
      </c>
      <c r="H52" s="127">
        <v>9999.96</v>
      </c>
      <c r="I52" s="119">
        <f t="shared" si="1"/>
        <v>99.98640179496306</v>
      </c>
      <c r="J52" s="119">
        <f>H52/G52*100</f>
        <v>49.99979999999999</v>
      </c>
    </row>
    <row r="53" spans="1:10" ht="27" customHeight="1">
      <c r="A53" s="125"/>
      <c r="B53" s="124">
        <v>32</v>
      </c>
      <c r="C53" s="124" t="s">
        <v>186</v>
      </c>
      <c r="D53" s="126"/>
      <c r="E53" s="127">
        <f>E54</f>
        <v>5541.32</v>
      </c>
      <c r="F53" s="127">
        <f>F54</f>
        <v>0</v>
      </c>
      <c r="G53" s="127">
        <f>G54</f>
        <v>0</v>
      </c>
      <c r="H53" s="127">
        <v>4799.96</v>
      </c>
      <c r="I53" s="119">
        <f t="shared" si="1"/>
        <v>86.62123826091978</v>
      </c>
      <c r="J53" s="119" t="e">
        <f>H53/G53*100</f>
        <v>#DIV/0!</v>
      </c>
    </row>
    <row r="54" spans="1:10" ht="27" customHeight="1">
      <c r="A54" s="125"/>
      <c r="B54" s="124">
        <v>3222</v>
      </c>
      <c r="C54" s="124" t="s">
        <v>286</v>
      </c>
      <c r="D54" s="126"/>
      <c r="E54" s="127">
        <v>5541.32</v>
      </c>
      <c r="F54" s="131">
        <v>0</v>
      </c>
      <c r="G54" s="131">
        <v>0</v>
      </c>
      <c r="H54" s="133">
        <v>5200</v>
      </c>
      <c r="I54" s="134">
        <f t="shared" si="1"/>
        <v>93.84045678646964</v>
      </c>
      <c r="J54" s="134" t="e">
        <f>H54/G54*100</f>
        <v>#DIV/0!</v>
      </c>
    </row>
    <row r="55" spans="1:10" ht="27" customHeight="1">
      <c r="A55" s="129"/>
      <c r="B55" s="129">
        <v>3233</v>
      </c>
      <c r="C55" s="129" t="s">
        <v>287</v>
      </c>
      <c r="D55" s="130">
        <v>11001</v>
      </c>
      <c r="E55" s="128">
        <v>4600</v>
      </c>
      <c r="F55" s="131"/>
      <c r="G55" s="131"/>
      <c r="H55" s="131">
        <v>5200</v>
      </c>
      <c r="I55" s="132">
        <f t="shared" si="1"/>
        <v>113.04347826086956</v>
      </c>
      <c r="J55" s="132"/>
    </row>
    <row r="56" spans="1:10" ht="27" customHeight="1">
      <c r="A56" s="124" t="s">
        <v>191</v>
      </c>
      <c r="B56" s="125" t="s">
        <v>3</v>
      </c>
      <c r="C56" s="152" t="s">
        <v>265</v>
      </c>
      <c r="D56" s="151" t="s">
        <v>261</v>
      </c>
      <c r="E56" s="158">
        <f>SUM(E57)</f>
        <v>26082</v>
      </c>
      <c r="F56" s="158">
        <f>SUM(F57)</f>
        <v>52164</v>
      </c>
      <c r="G56" s="158">
        <f>SUM(G57)</f>
        <v>52164</v>
      </c>
      <c r="H56" s="158">
        <f>SUM(H57)</f>
        <v>26082</v>
      </c>
      <c r="I56" s="134">
        <f t="shared" si="1"/>
        <v>100</v>
      </c>
      <c r="J56" s="134">
        <f>H56/G56*100</f>
        <v>50</v>
      </c>
    </row>
    <row r="57" spans="1:10" ht="27" customHeight="1">
      <c r="A57" s="125"/>
      <c r="B57" s="124">
        <v>3</v>
      </c>
      <c r="C57" s="124" t="s">
        <v>187</v>
      </c>
      <c r="D57" s="126"/>
      <c r="E57" s="127">
        <v>26082</v>
      </c>
      <c r="F57" s="133">
        <v>52164</v>
      </c>
      <c r="G57" s="133">
        <v>52164</v>
      </c>
      <c r="H57" s="133">
        <v>26082</v>
      </c>
      <c r="I57" s="134">
        <f>H57/E57*100</f>
        <v>100</v>
      </c>
      <c r="J57" s="134">
        <f>H57/G57*100</f>
        <v>50</v>
      </c>
    </row>
    <row r="58" spans="1:10" ht="27" customHeight="1">
      <c r="A58" s="125"/>
      <c r="B58" s="124">
        <v>32</v>
      </c>
      <c r="C58" s="124" t="s">
        <v>186</v>
      </c>
      <c r="D58" s="126"/>
      <c r="E58" s="127">
        <v>26082</v>
      </c>
      <c r="F58" s="133">
        <v>52164</v>
      </c>
      <c r="G58" s="133">
        <v>52164</v>
      </c>
      <c r="H58" s="133">
        <v>26082</v>
      </c>
      <c r="I58" s="134">
        <f>H58/E58*100</f>
        <v>100</v>
      </c>
      <c r="J58" s="134">
        <f>H58/G58*100</f>
        <v>50</v>
      </c>
    </row>
    <row r="59" spans="1:10" ht="27" customHeight="1">
      <c r="A59" s="125"/>
      <c r="B59" s="124" t="s">
        <v>13</v>
      </c>
      <c r="C59" s="124" t="s">
        <v>14</v>
      </c>
      <c r="D59" s="126"/>
      <c r="E59" s="127">
        <f>SUM(E60:E60)</f>
        <v>26082</v>
      </c>
      <c r="F59" s="131">
        <v>0</v>
      </c>
      <c r="G59" s="131">
        <v>0</v>
      </c>
      <c r="H59" s="133">
        <f>SUM(H60:H60)</f>
        <v>26082</v>
      </c>
      <c r="I59" s="134">
        <f t="shared" si="1"/>
        <v>100</v>
      </c>
      <c r="J59" s="134" t="e">
        <f>H59/G59*100</f>
        <v>#DIV/0!</v>
      </c>
    </row>
    <row r="60" spans="1:10" ht="27" customHeight="1">
      <c r="A60" s="129"/>
      <c r="B60" s="129">
        <v>3236</v>
      </c>
      <c r="C60" s="129" t="s">
        <v>65</v>
      </c>
      <c r="D60" s="130" t="s">
        <v>4</v>
      </c>
      <c r="E60" s="128">
        <v>26082</v>
      </c>
      <c r="F60" s="131"/>
      <c r="G60" s="131"/>
      <c r="H60" s="131">
        <v>26082</v>
      </c>
      <c r="I60" s="132">
        <f t="shared" si="1"/>
        <v>100</v>
      </c>
      <c r="J60" s="132"/>
    </row>
    <row r="61" spans="1:10" ht="27" customHeight="1">
      <c r="A61" s="125"/>
      <c r="B61" s="124" t="s">
        <v>69</v>
      </c>
      <c r="C61" s="124" t="s">
        <v>70</v>
      </c>
      <c r="D61" s="126"/>
      <c r="E61" s="127">
        <f>E62</f>
        <v>0</v>
      </c>
      <c r="F61" s="131">
        <v>0</v>
      </c>
      <c r="G61" s="131">
        <v>0</v>
      </c>
      <c r="H61" s="133">
        <f>H62</f>
        <v>0</v>
      </c>
      <c r="I61" s="134" t="e">
        <f t="shared" si="1"/>
        <v>#DIV/0!</v>
      </c>
      <c r="J61" s="134" t="e">
        <f>H61/G61*100</f>
        <v>#DIV/0!</v>
      </c>
    </row>
    <row r="62" spans="1:10" ht="27" customHeight="1">
      <c r="A62" s="129"/>
      <c r="B62" s="129" t="s">
        <v>71</v>
      </c>
      <c r="C62" s="129" t="s">
        <v>72</v>
      </c>
      <c r="D62" s="130" t="s">
        <v>4</v>
      </c>
      <c r="E62" s="128">
        <v>0</v>
      </c>
      <c r="F62" s="131"/>
      <c r="G62" s="131"/>
      <c r="H62" s="131">
        <v>0</v>
      </c>
      <c r="I62" s="132" t="e">
        <f t="shared" si="1"/>
        <v>#DIV/0!</v>
      </c>
      <c r="J62" s="132"/>
    </row>
    <row r="63" spans="1:10" ht="27" customHeight="1">
      <c r="A63" s="124" t="s">
        <v>192</v>
      </c>
      <c r="B63" s="125" t="s">
        <v>3</v>
      </c>
      <c r="C63" s="152" t="s">
        <v>291</v>
      </c>
      <c r="D63" s="160" t="s">
        <v>261</v>
      </c>
      <c r="E63" s="161">
        <v>2037000</v>
      </c>
      <c r="F63" s="158">
        <v>4077577</v>
      </c>
      <c r="G63" s="158">
        <v>4077577</v>
      </c>
      <c r="H63" s="158">
        <v>2337000</v>
      </c>
      <c r="I63" s="134">
        <f t="shared" si="1"/>
        <v>114.72754050073637</v>
      </c>
      <c r="J63" s="134">
        <f>H63/G63*100</f>
        <v>57.313448648547904</v>
      </c>
    </row>
    <row r="64" spans="1:10" ht="27" customHeight="1">
      <c r="A64" s="124"/>
      <c r="B64" s="125">
        <v>3</v>
      </c>
      <c r="C64" s="124" t="s">
        <v>187</v>
      </c>
      <c r="D64" s="126"/>
      <c r="E64" s="154">
        <v>2037000</v>
      </c>
      <c r="F64" s="133">
        <v>4077577</v>
      </c>
      <c r="G64" s="133">
        <v>4077577</v>
      </c>
      <c r="H64" s="133">
        <v>2337000</v>
      </c>
      <c r="I64" s="134"/>
      <c r="J64" s="134"/>
    </row>
    <row r="65" spans="1:10" ht="27" customHeight="1">
      <c r="A65" s="125"/>
      <c r="B65" s="124">
        <v>31</v>
      </c>
      <c r="C65" s="124" t="s">
        <v>251</v>
      </c>
      <c r="D65" s="126"/>
      <c r="E65" s="154">
        <v>1368000</v>
      </c>
      <c r="F65" s="133">
        <v>2738358</v>
      </c>
      <c r="G65" s="133">
        <v>2738358</v>
      </c>
      <c r="H65" s="133">
        <v>1668000</v>
      </c>
      <c r="I65" s="134">
        <f t="shared" si="1"/>
        <v>121.9298245614035</v>
      </c>
      <c r="J65" s="134">
        <f>H65/G65*100</f>
        <v>60.91241539637987</v>
      </c>
    </row>
    <row r="66" spans="1:10" ht="27" customHeight="1">
      <c r="A66" s="125"/>
      <c r="B66" s="124">
        <v>32</v>
      </c>
      <c r="C66" s="124" t="s">
        <v>186</v>
      </c>
      <c r="D66" s="126"/>
      <c r="E66" s="127">
        <v>667000</v>
      </c>
      <c r="F66" s="133">
        <v>1339219</v>
      </c>
      <c r="G66" s="133">
        <v>1339219</v>
      </c>
      <c r="H66" s="133">
        <v>669000</v>
      </c>
      <c r="I66" s="134">
        <f t="shared" si="1"/>
        <v>100.29985007496252</v>
      </c>
      <c r="J66" s="134">
        <f>H66/G66*100</f>
        <v>49.95448839958214</v>
      </c>
    </row>
    <row r="67" spans="1:10" ht="27" customHeight="1">
      <c r="A67" s="125"/>
      <c r="B67" s="124">
        <v>321</v>
      </c>
      <c r="C67" s="124" t="s">
        <v>301</v>
      </c>
      <c r="D67" s="126"/>
      <c r="E67" s="127">
        <v>76300</v>
      </c>
      <c r="F67" s="133">
        <v>140300</v>
      </c>
      <c r="G67" s="133">
        <v>140300</v>
      </c>
      <c r="H67" s="133">
        <v>83125</v>
      </c>
      <c r="I67" s="134">
        <f t="shared" si="1"/>
        <v>108.94495412844036</v>
      </c>
      <c r="J67" s="134"/>
    </row>
    <row r="68" spans="1:10" ht="27" customHeight="1">
      <c r="A68" s="125"/>
      <c r="B68" s="124">
        <v>3211</v>
      </c>
      <c r="C68" s="124" t="s">
        <v>10</v>
      </c>
      <c r="D68" s="126"/>
      <c r="E68" s="128">
        <v>1300</v>
      </c>
      <c r="F68" s="131">
        <v>10300</v>
      </c>
      <c r="G68" s="131">
        <v>10300</v>
      </c>
      <c r="H68" s="131">
        <v>3600</v>
      </c>
      <c r="I68" s="134">
        <f t="shared" si="1"/>
        <v>276.9230769230769</v>
      </c>
      <c r="J68" s="134"/>
    </row>
    <row r="69" spans="1:10" ht="27" customHeight="1">
      <c r="A69" s="125"/>
      <c r="B69" s="124">
        <v>3212</v>
      </c>
      <c r="C69" s="124" t="s">
        <v>292</v>
      </c>
      <c r="D69" s="126"/>
      <c r="E69" s="128">
        <v>73000</v>
      </c>
      <c r="F69" s="131">
        <v>127000</v>
      </c>
      <c r="G69" s="133">
        <v>127000</v>
      </c>
      <c r="H69" s="131">
        <v>77000</v>
      </c>
      <c r="I69" s="134">
        <f t="shared" si="1"/>
        <v>105.47945205479452</v>
      </c>
      <c r="J69" s="134"/>
    </row>
    <row r="70" spans="1:10" ht="27" customHeight="1">
      <c r="A70" s="125"/>
      <c r="B70" s="124">
        <v>3213</v>
      </c>
      <c r="C70" s="124" t="s">
        <v>38</v>
      </c>
      <c r="D70" s="126"/>
      <c r="E70" s="128">
        <v>2000</v>
      </c>
      <c r="F70" s="131">
        <v>3000</v>
      </c>
      <c r="G70" s="133">
        <v>3000</v>
      </c>
      <c r="H70" s="131">
        <v>2525</v>
      </c>
      <c r="I70" s="134">
        <f t="shared" si="1"/>
        <v>126.25</v>
      </c>
      <c r="J70" s="134"/>
    </row>
    <row r="71" spans="1:10" ht="27" customHeight="1">
      <c r="A71" s="125"/>
      <c r="B71" s="124" t="s">
        <v>39</v>
      </c>
      <c r="C71" s="124" t="s">
        <v>40</v>
      </c>
      <c r="D71" s="126"/>
      <c r="E71" s="127">
        <f>SUM(E72:E76)</f>
        <v>460000</v>
      </c>
      <c r="F71" s="133">
        <v>862100</v>
      </c>
      <c r="G71" s="133">
        <v>862100</v>
      </c>
      <c r="H71" s="133">
        <f>SUM(H72:H76)</f>
        <v>447500</v>
      </c>
      <c r="I71" s="134">
        <f t="shared" si="1"/>
        <v>97.28260869565217</v>
      </c>
      <c r="J71" s="134">
        <f>H71/G71*100</f>
        <v>51.90813130727294</v>
      </c>
    </row>
    <row r="72" spans="1:10" ht="27" customHeight="1">
      <c r="A72" s="129"/>
      <c r="B72" s="129" t="s">
        <v>50</v>
      </c>
      <c r="C72" s="129" t="s">
        <v>51</v>
      </c>
      <c r="D72" s="130" t="s">
        <v>182</v>
      </c>
      <c r="E72" s="128">
        <v>41000</v>
      </c>
      <c r="F72" s="131"/>
      <c r="G72" s="131"/>
      <c r="H72" s="131">
        <v>46000</v>
      </c>
      <c r="I72" s="132">
        <f t="shared" si="1"/>
        <v>112.19512195121952</v>
      </c>
      <c r="J72" s="132"/>
    </row>
    <row r="73" spans="1:10" ht="27" customHeight="1">
      <c r="A73" s="129"/>
      <c r="B73" s="129" t="s">
        <v>63</v>
      </c>
      <c r="C73" s="129" t="s">
        <v>64</v>
      </c>
      <c r="D73" s="130" t="s">
        <v>182</v>
      </c>
      <c r="E73" s="128">
        <v>215000</v>
      </c>
      <c r="F73" s="131"/>
      <c r="G73" s="131"/>
      <c r="H73" s="131">
        <v>194000</v>
      </c>
      <c r="I73" s="132">
        <f t="shared" si="1"/>
        <v>90.23255813953487</v>
      </c>
      <c r="J73" s="132"/>
    </row>
    <row r="74" spans="1:10" ht="27" customHeight="1">
      <c r="A74" s="129"/>
      <c r="B74" s="129">
        <v>3223</v>
      </c>
      <c r="C74" s="129" t="s">
        <v>48</v>
      </c>
      <c r="D74" s="130" t="s">
        <v>183</v>
      </c>
      <c r="E74" s="128">
        <v>203000</v>
      </c>
      <c r="F74" s="131"/>
      <c r="G74" s="131"/>
      <c r="H74" s="131">
        <v>200000</v>
      </c>
      <c r="I74" s="132">
        <f t="shared" si="1"/>
        <v>98.52216748768473</v>
      </c>
      <c r="J74" s="132"/>
    </row>
    <row r="75" spans="1:10" ht="27" customHeight="1">
      <c r="A75" s="129"/>
      <c r="B75" s="129">
        <v>3224</v>
      </c>
      <c r="C75" s="129" t="s">
        <v>293</v>
      </c>
      <c r="D75" s="130" t="s">
        <v>183</v>
      </c>
      <c r="E75" s="128">
        <v>1000</v>
      </c>
      <c r="F75" s="131"/>
      <c r="G75" s="131"/>
      <c r="H75" s="131">
        <v>4500</v>
      </c>
      <c r="I75" s="132">
        <f t="shared" si="1"/>
        <v>450</v>
      </c>
      <c r="J75" s="132"/>
    </row>
    <row r="76" spans="1:10" ht="27" customHeight="1">
      <c r="A76" s="129"/>
      <c r="B76" s="129">
        <v>3225</v>
      </c>
      <c r="C76" s="129" t="s">
        <v>55</v>
      </c>
      <c r="D76" s="130" t="s">
        <v>182</v>
      </c>
      <c r="E76" s="128">
        <v>0</v>
      </c>
      <c r="F76" s="131"/>
      <c r="G76" s="131"/>
      <c r="H76" s="131">
        <v>3000</v>
      </c>
      <c r="I76" s="132" t="e">
        <f t="shared" si="1"/>
        <v>#DIV/0!</v>
      </c>
      <c r="J76" s="132"/>
    </row>
    <row r="77" spans="1:10" ht="27" customHeight="1">
      <c r="A77" s="125"/>
      <c r="B77" s="124" t="s">
        <v>13</v>
      </c>
      <c r="C77" s="124" t="s">
        <v>14</v>
      </c>
      <c r="D77" s="126"/>
      <c r="E77" s="127">
        <f>SUM(E78:E85)</f>
        <v>119600</v>
      </c>
      <c r="F77" s="133">
        <v>310919</v>
      </c>
      <c r="G77" s="133">
        <v>310919</v>
      </c>
      <c r="H77" s="133">
        <f>SUM(H78:H85)</f>
        <v>134475</v>
      </c>
      <c r="I77" s="134">
        <f t="shared" si="1"/>
        <v>112.43729096989968</v>
      </c>
      <c r="J77" s="134">
        <f>H77/G77*100</f>
        <v>43.25081452082375</v>
      </c>
    </row>
    <row r="78" spans="1:10" ht="27" customHeight="1">
      <c r="A78" s="129"/>
      <c r="B78" s="129" t="s">
        <v>56</v>
      </c>
      <c r="C78" s="129" t="s">
        <v>57</v>
      </c>
      <c r="D78" s="130" t="s">
        <v>182</v>
      </c>
      <c r="E78" s="128">
        <v>8000</v>
      </c>
      <c r="F78" s="131"/>
      <c r="G78" s="131"/>
      <c r="H78" s="131">
        <v>7000</v>
      </c>
      <c r="I78" s="132">
        <f t="shared" si="1"/>
        <v>87.5</v>
      </c>
      <c r="J78" s="132"/>
    </row>
    <row r="79" spans="1:10" ht="27" customHeight="1">
      <c r="A79" s="129"/>
      <c r="B79" s="129" t="s">
        <v>21</v>
      </c>
      <c r="C79" s="129" t="s">
        <v>22</v>
      </c>
      <c r="D79" s="130" t="s">
        <v>182</v>
      </c>
      <c r="E79" s="128">
        <v>32400</v>
      </c>
      <c r="F79" s="131"/>
      <c r="G79" s="131"/>
      <c r="H79" s="131">
        <v>44000</v>
      </c>
      <c r="I79" s="132">
        <f t="shared" si="1"/>
        <v>135.80246913580248</v>
      </c>
      <c r="J79" s="132"/>
    </row>
    <row r="80" spans="1:10" ht="27" customHeight="1">
      <c r="A80" s="129"/>
      <c r="B80" s="129">
        <v>3233</v>
      </c>
      <c r="C80" s="129" t="s">
        <v>294</v>
      </c>
      <c r="D80" s="130"/>
      <c r="E80" s="128">
        <v>300</v>
      </c>
      <c r="F80" s="131"/>
      <c r="G80" s="131"/>
      <c r="H80" s="131">
        <v>3200</v>
      </c>
      <c r="I80" s="132">
        <f t="shared" si="1"/>
        <v>1066.6666666666665</v>
      </c>
      <c r="J80" s="132"/>
    </row>
    <row r="81" spans="1:10" ht="27" customHeight="1">
      <c r="A81" s="129"/>
      <c r="B81" s="129" t="s">
        <v>45</v>
      </c>
      <c r="C81" s="129" t="s">
        <v>58</v>
      </c>
      <c r="D81" s="130" t="s">
        <v>182</v>
      </c>
      <c r="E81" s="128">
        <v>65900</v>
      </c>
      <c r="F81" s="131"/>
      <c r="G81" s="131"/>
      <c r="H81" s="131">
        <v>61475</v>
      </c>
      <c r="I81" s="132">
        <f t="shared" si="1"/>
        <v>93.28528072837634</v>
      </c>
      <c r="J81" s="132"/>
    </row>
    <row r="82" spans="1:10" ht="27" customHeight="1">
      <c r="A82" s="129"/>
      <c r="B82" s="129" t="s">
        <v>46</v>
      </c>
      <c r="C82" s="129" t="s">
        <v>65</v>
      </c>
      <c r="D82" s="130" t="s">
        <v>182</v>
      </c>
      <c r="E82" s="128">
        <v>0</v>
      </c>
      <c r="F82" s="131"/>
      <c r="G82" s="131"/>
      <c r="H82" s="131">
        <v>1900</v>
      </c>
      <c r="I82" s="132" t="e">
        <f t="shared" si="1"/>
        <v>#DIV/0!</v>
      </c>
      <c r="J82" s="132"/>
    </row>
    <row r="83" spans="1:10" ht="27" customHeight="1">
      <c r="A83" s="129"/>
      <c r="B83" s="129">
        <v>3237</v>
      </c>
      <c r="C83" s="129" t="s">
        <v>18</v>
      </c>
      <c r="D83" s="130"/>
      <c r="E83" s="128">
        <v>0</v>
      </c>
      <c r="F83" s="131"/>
      <c r="G83" s="131"/>
      <c r="H83" s="131">
        <v>1000</v>
      </c>
      <c r="I83" s="132" t="e">
        <f t="shared" si="1"/>
        <v>#DIV/0!</v>
      </c>
      <c r="J83" s="132"/>
    </row>
    <row r="84" spans="1:10" ht="27" customHeight="1">
      <c r="A84" s="129"/>
      <c r="B84" s="129" t="s">
        <v>30</v>
      </c>
      <c r="C84" s="129" t="s">
        <v>31</v>
      </c>
      <c r="D84" s="130" t="s">
        <v>182</v>
      </c>
      <c r="E84" s="128">
        <v>12500</v>
      </c>
      <c r="F84" s="131"/>
      <c r="G84" s="131"/>
      <c r="H84" s="131">
        <v>15900</v>
      </c>
      <c r="I84" s="132">
        <f t="shared" si="1"/>
        <v>127.2</v>
      </c>
      <c r="J84" s="132"/>
    </row>
    <row r="85" spans="1:10" ht="27" customHeight="1">
      <c r="A85" s="129"/>
      <c r="B85" s="129" t="s">
        <v>19</v>
      </c>
      <c r="C85" s="129" t="s">
        <v>20</v>
      </c>
      <c r="D85" s="130" t="s">
        <v>182</v>
      </c>
      <c r="E85" s="128">
        <v>500</v>
      </c>
      <c r="F85" s="131"/>
      <c r="G85" s="131"/>
      <c r="H85" s="131">
        <v>0</v>
      </c>
      <c r="I85" s="132">
        <f t="shared" si="1"/>
        <v>0</v>
      </c>
      <c r="J85" s="132"/>
    </row>
    <row r="86" spans="1:10" ht="27" customHeight="1">
      <c r="A86" s="125"/>
      <c r="B86" s="124" t="s">
        <v>11</v>
      </c>
      <c r="C86" s="124" t="s">
        <v>12</v>
      </c>
      <c r="D86" s="126"/>
      <c r="E86" s="127">
        <f>E87</f>
        <v>11100</v>
      </c>
      <c r="F86" s="133">
        <v>22200</v>
      </c>
      <c r="G86" s="133">
        <v>22200</v>
      </c>
      <c r="H86" s="133">
        <f>H87</f>
        <v>2700</v>
      </c>
      <c r="I86" s="134">
        <f t="shared" si="1"/>
        <v>24.324324324324326</v>
      </c>
      <c r="J86" s="134">
        <f>H86/G86*100</f>
        <v>12.162162162162163</v>
      </c>
    </row>
    <row r="87" spans="1:10" ht="27" customHeight="1">
      <c r="A87" s="129"/>
      <c r="B87" s="129" t="s">
        <v>16</v>
      </c>
      <c r="C87" s="129" t="s">
        <v>32</v>
      </c>
      <c r="D87" s="130" t="s">
        <v>182</v>
      </c>
      <c r="E87" s="128">
        <v>11100</v>
      </c>
      <c r="F87" s="131"/>
      <c r="G87" s="131"/>
      <c r="H87" s="131">
        <v>2700</v>
      </c>
      <c r="I87" s="132">
        <f t="shared" si="1"/>
        <v>24.324324324324326</v>
      </c>
      <c r="J87" s="132"/>
    </row>
    <row r="88" spans="1:10" ht="27" customHeight="1">
      <c r="A88" s="125"/>
      <c r="B88" s="124">
        <v>34</v>
      </c>
      <c r="C88" s="124" t="s">
        <v>194</v>
      </c>
      <c r="D88" s="126"/>
      <c r="E88" s="127">
        <f>E89</f>
        <v>2000</v>
      </c>
      <c r="F88" s="133">
        <f>F89</f>
        <v>3700</v>
      </c>
      <c r="G88" s="133">
        <f>G89</f>
        <v>3700</v>
      </c>
      <c r="H88" s="133">
        <f>H89</f>
        <v>1200</v>
      </c>
      <c r="I88" s="134">
        <f t="shared" si="1"/>
        <v>60</v>
      </c>
      <c r="J88" s="134">
        <f>H88/G88*100</f>
        <v>32.432432432432435</v>
      </c>
    </row>
    <row r="89" spans="1:10" ht="27" customHeight="1">
      <c r="A89" s="125"/>
      <c r="B89" s="124" t="s">
        <v>33</v>
      </c>
      <c r="C89" s="124" t="s">
        <v>34</v>
      </c>
      <c r="D89" s="126"/>
      <c r="E89" s="127">
        <f>SUM(E90:E91)</f>
        <v>2000</v>
      </c>
      <c r="F89" s="131">
        <v>3700</v>
      </c>
      <c r="G89" s="131">
        <v>3700</v>
      </c>
      <c r="H89" s="133">
        <f>SUM(H90:H91)</f>
        <v>1200</v>
      </c>
      <c r="I89" s="134">
        <f t="shared" si="1"/>
        <v>60</v>
      </c>
      <c r="J89" s="134">
        <f>H89/G89*100</f>
        <v>32.432432432432435</v>
      </c>
    </row>
    <row r="90" spans="1:10" ht="27" customHeight="1">
      <c r="A90" s="129"/>
      <c r="B90" s="129" t="s">
        <v>35</v>
      </c>
      <c r="C90" s="129" t="s">
        <v>36</v>
      </c>
      <c r="D90" s="130" t="s">
        <v>182</v>
      </c>
      <c r="E90" s="128">
        <v>2000</v>
      </c>
      <c r="F90" s="131"/>
      <c r="G90" s="131"/>
      <c r="H90" s="131">
        <v>1200</v>
      </c>
      <c r="I90" s="132">
        <f t="shared" si="1"/>
        <v>60</v>
      </c>
      <c r="J90" s="132"/>
    </row>
    <row r="91" spans="1:10" ht="27" customHeight="1">
      <c r="A91" s="129"/>
      <c r="B91" s="129" t="s">
        <v>35</v>
      </c>
      <c r="C91" s="129" t="s">
        <v>36</v>
      </c>
      <c r="D91" s="130" t="s">
        <v>182</v>
      </c>
      <c r="E91" s="128">
        <v>0</v>
      </c>
      <c r="F91" s="131"/>
      <c r="G91" s="131"/>
      <c r="H91" s="131">
        <v>0</v>
      </c>
      <c r="I91" s="132" t="e">
        <f>H91/E91*100</f>
        <v>#DIV/0!</v>
      </c>
      <c r="J91" s="132"/>
    </row>
    <row r="92" spans="1:10" ht="27" customHeight="1">
      <c r="A92" s="125"/>
      <c r="B92" s="124">
        <v>42</v>
      </c>
      <c r="C92" s="152" t="s">
        <v>195</v>
      </c>
      <c r="D92" s="163" t="s">
        <v>261</v>
      </c>
      <c r="E92" s="158">
        <v>84095.04</v>
      </c>
      <c r="F92" s="158">
        <v>254700</v>
      </c>
      <c r="G92" s="158">
        <v>254700</v>
      </c>
      <c r="H92" s="162">
        <f>H93</f>
        <v>0</v>
      </c>
      <c r="I92" s="134">
        <f t="shared" si="1"/>
        <v>0</v>
      </c>
      <c r="J92" s="134">
        <f>H92/G92*100</f>
        <v>0</v>
      </c>
    </row>
    <row r="93" spans="1:10" ht="27" customHeight="1">
      <c r="A93" s="125"/>
      <c r="B93" s="124" t="s">
        <v>23</v>
      </c>
      <c r="C93" s="124" t="s">
        <v>24</v>
      </c>
      <c r="D93" s="126"/>
      <c r="E93" s="127">
        <f>SUM(E95)</f>
        <v>51025</v>
      </c>
      <c r="F93" s="131">
        <v>0</v>
      </c>
      <c r="G93" s="131">
        <v>0</v>
      </c>
      <c r="H93" s="133">
        <f>SUM(H95)</f>
        <v>0</v>
      </c>
      <c r="I93" s="134">
        <v>0</v>
      </c>
      <c r="J93" s="134">
        <v>0</v>
      </c>
    </row>
    <row r="94" spans="1:10" ht="27" customHeight="1">
      <c r="A94" s="125"/>
      <c r="B94" s="124">
        <v>4211</v>
      </c>
      <c r="C94" s="124"/>
      <c r="D94" s="126" t="s">
        <v>261</v>
      </c>
      <c r="E94" s="127">
        <v>33070.04</v>
      </c>
      <c r="F94" s="131">
        <v>0</v>
      </c>
      <c r="G94" s="131">
        <v>0</v>
      </c>
      <c r="H94" s="133"/>
      <c r="I94" s="134"/>
      <c r="J94" s="134"/>
    </row>
    <row r="95" spans="1:10" ht="27" customHeight="1">
      <c r="A95" s="129"/>
      <c r="B95" s="129">
        <v>4262</v>
      </c>
      <c r="C95" s="129" t="s">
        <v>295</v>
      </c>
      <c r="D95" s="130" t="s">
        <v>182</v>
      </c>
      <c r="E95" s="128">
        <v>51025</v>
      </c>
      <c r="F95" s="131"/>
      <c r="G95" s="131"/>
      <c r="H95" s="131">
        <v>0</v>
      </c>
      <c r="I95" s="132">
        <v>0</v>
      </c>
      <c r="J95" s="132"/>
    </row>
    <row r="96" spans="1:10" ht="27" customHeight="1">
      <c r="A96" s="121">
        <v>3000</v>
      </c>
      <c r="B96" s="122" t="s">
        <v>2</v>
      </c>
      <c r="C96" s="121" t="s">
        <v>181</v>
      </c>
      <c r="D96" s="122"/>
      <c r="E96" s="108" t="e">
        <f>SUM(E97,#REF!)</f>
        <v>#REF!</v>
      </c>
      <c r="F96" s="108" t="e">
        <f>SUM(F97,#REF!)</f>
        <v>#REF!</v>
      </c>
      <c r="G96" s="108" t="e">
        <f>SUM(G97,#REF!)</f>
        <v>#REF!</v>
      </c>
      <c r="H96" s="108" t="e">
        <f>SUM(H97,#REF!)</f>
        <v>#REF!</v>
      </c>
      <c r="I96" s="119" t="e">
        <f aca="true" t="shared" si="2" ref="I96:I104">H96/E96*100</f>
        <v>#REF!</v>
      </c>
      <c r="J96" s="119" t="e">
        <f>H96/G96*100</f>
        <v>#REF!</v>
      </c>
    </row>
    <row r="97" spans="1:10" ht="27" customHeight="1">
      <c r="A97" s="124" t="s">
        <v>193</v>
      </c>
      <c r="B97" s="125" t="s">
        <v>3</v>
      </c>
      <c r="C97" s="124" t="s">
        <v>181</v>
      </c>
      <c r="D97" s="126"/>
      <c r="E97" s="127" t="e">
        <f>E98+#REF!+#REF!</f>
        <v>#REF!</v>
      </c>
      <c r="F97" s="127" t="e">
        <f>F98+#REF!+#REF!</f>
        <v>#REF!</v>
      </c>
      <c r="G97" s="127" t="e">
        <f>G98+#REF!+#REF!</f>
        <v>#REF!</v>
      </c>
      <c r="H97" s="127" t="e">
        <f>H98+#REF!+#REF!</f>
        <v>#REF!</v>
      </c>
      <c r="I97" s="119" t="e">
        <f t="shared" si="2"/>
        <v>#REF!</v>
      </c>
      <c r="J97" s="119" t="e">
        <f>H97/G97*100</f>
        <v>#REF!</v>
      </c>
    </row>
    <row r="98" spans="1:10" ht="27" customHeight="1">
      <c r="A98" s="125"/>
      <c r="B98" s="124" t="s">
        <v>28</v>
      </c>
      <c r="C98" s="124" t="s">
        <v>29</v>
      </c>
      <c r="D98" s="126"/>
      <c r="E98" s="127" t="e">
        <f>#REF!</f>
        <v>#REF!</v>
      </c>
      <c r="F98" s="128">
        <v>0</v>
      </c>
      <c r="G98" s="128">
        <v>0</v>
      </c>
      <c r="H98" s="127" t="e">
        <f>#REF!</f>
        <v>#REF!</v>
      </c>
      <c r="I98" s="119" t="e">
        <f t="shared" si="2"/>
        <v>#REF!</v>
      </c>
      <c r="J98" s="119" t="e">
        <f>H98/G98*100</f>
        <v>#REF!</v>
      </c>
    </row>
    <row r="99" spans="1:10" ht="27" customHeight="1">
      <c r="A99" s="125"/>
      <c r="B99" s="124">
        <v>42</v>
      </c>
      <c r="C99" s="124" t="s">
        <v>195</v>
      </c>
      <c r="D99" s="126"/>
      <c r="E99" s="127" t="e">
        <f>SUM(#REF!,#REF!)</f>
        <v>#REF!</v>
      </c>
      <c r="F99" s="133" t="e">
        <f>SUM(#REF!,#REF!)</f>
        <v>#REF!</v>
      </c>
      <c r="G99" s="133" t="e">
        <f>SUM(#REF!,#REF!)</f>
        <v>#REF!</v>
      </c>
      <c r="H99" s="133" t="e">
        <f>SUM(#REF!,#REF!)</f>
        <v>#REF!</v>
      </c>
      <c r="I99" s="134" t="e">
        <f t="shared" si="2"/>
        <v>#REF!</v>
      </c>
      <c r="J99" s="134" t="e">
        <f>H99/G99*100</f>
        <v>#REF!</v>
      </c>
    </row>
    <row r="100" spans="1:10" ht="27" customHeight="1">
      <c r="A100" s="129"/>
      <c r="B100" s="129" t="s">
        <v>25</v>
      </c>
      <c r="C100" s="129" t="s">
        <v>26</v>
      </c>
      <c r="D100" s="130" t="s">
        <v>184</v>
      </c>
      <c r="E100" s="128">
        <v>0</v>
      </c>
      <c r="F100" s="131"/>
      <c r="G100" s="131"/>
      <c r="H100" s="131">
        <v>0</v>
      </c>
      <c r="I100" s="132" t="e">
        <f t="shared" si="2"/>
        <v>#DIV/0!</v>
      </c>
      <c r="J100" s="132"/>
    </row>
    <row r="101" spans="1:10" ht="27" customHeight="1">
      <c r="A101" s="129"/>
      <c r="B101" s="129" t="s">
        <v>25</v>
      </c>
      <c r="C101" s="129" t="s">
        <v>26</v>
      </c>
      <c r="D101" s="130" t="s">
        <v>185</v>
      </c>
      <c r="E101" s="128">
        <v>0</v>
      </c>
      <c r="F101" s="131"/>
      <c r="G101" s="131"/>
      <c r="H101" s="131">
        <v>0</v>
      </c>
      <c r="I101" s="132" t="e">
        <f t="shared" si="2"/>
        <v>#DIV/0!</v>
      </c>
      <c r="J101" s="132"/>
    </row>
    <row r="102" spans="1:10" ht="27" customHeight="1">
      <c r="A102" s="129"/>
      <c r="B102" s="129" t="s">
        <v>25</v>
      </c>
      <c r="C102" s="129" t="s">
        <v>73</v>
      </c>
      <c r="D102" s="130" t="s">
        <v>185</v>
      </c>
      <c r="E102" s="128">
        <v>0</v>
      </c>
      <c r="F102" s="131"/>
      <c r="G102" s="131"/>
      <c r="H102" s="131">
        <v>0</v>
      </c>
      <c r="I102" s="132" t="e">
        <f t="shared" si="2"/>
        <v>#DIV/0!</v>
      </c>
      <c r="J102" s="132"/>
    </row>
    <row r="103" spans="1:10" ht="27" customHeight="1">
      <c r="A103" s="129"/>
      <c r="B103" s="129" t="s">
        <v>66</v>
      </c>
      <c r="C103" s="129" t="s">
        <v>67</v>
      </c>
      <c r="D103" s="130" t="s">
        <v>184</v>
      </c>
      <c r="E103" s="128">
        <v>0</v>
      </c>
      <c r="F103" s="131"/>
      <c r="G103" s="131"/>
      <c r="H103" s="131">
        <v>0</v>
      </c>
      <c r="I103" s="132" t="e">
        <f t="shared" si="2"/>
        <v>#DIV/0!</v>
      </c>
      <c r="J103" s="132"/>
    </row>
    <row r="104" spans="1:10" ht="27" customHeight="1">
      <c r="A104" s="129"/>
      <c r="B104" s="129" t="s">
        <v>27</v>
      </c>
      <c r="C104" s="129" t="s">
        <v>68</v>
      </c>
      <c r="D104" s="130" t="s">
        <v>184</v>
      </c>
      <c r="E104" s="128">
        <v>0</v>
      </c>
      <c r="F104" s="131"/>
      <c r="G104" s="131"/>
      <c r="H104" s="131">
        <v>0</v>
      </c>
      <c r="I104" s="132" t="e">
        <f t="shared" si="2"/>
        <v>#DIV/0!</v>
      </c>
      <c r="J104" s="132"/>
    </row>
    <row r="105" spans="1:10" ht="27" customHeight="1">
      <c r="A105" s="129"/>
      <c r="B105" s="129" t="s">
        <v>27</v>
      </c>
      <c r="C105" s="129" t="s">
        <v>68</v>
      </c>
      <c r="D105" s="130" t="s">
        <v>185</v>
      </c>
      <c r="E105" s="128">
        <v>0</v>
      </c>
      <c r="F105" s="131"/>
      <c r="G105" s="131"/>
      <c r="H105" s="131">
        <v>0</v>
      </c>
      <c r="I105" s="132" t="e">
        <f aca="true" t="shared" si="3" ref="I105:I110">H105/E105*100</f>
        <v>#DIV/0!</v>
      </c>
      <c r="J105" s="132"/>
    </row>
    <row r="106" spans="1:10" ht="27" customHeight="1">
      <c r="A106" s="129"/>
      <c r="B106" s="129" t="s">
        <v>61</v>
      </c>
      <c r="C106" s="129" t="s">
        <v>62</v>
      </c>
      <c r="D106" s="130" t="s">
        <v>184</v>
      </c>
      <c r="E106" s="128">
        <v>0</v>
      </c>
      <c r="F106" s="131"/>
      <c r="G106" s="131"/>
      <c r="H106" s="131">
        <v>0</v>
      </c>
      <c r="I106" s="132" t="e">
        <f t="shared" si="3"/>
        <v>#DIV/0!</v>
      </c>
      <c r="J106" s="132"/>
    </row>
    <row r="107" spans="1:10" ht="27" customHeight="1">
      <c r="A107" s="129"/>
      <c r="B107" s="129" t="s">
        <v>61</v>
      </c>
      <c r="C107" s="129" t="s">
        <v>62</v>
      </c>
      <c r="D107" s="130" t="s">
        <v>183</v>
      </c>
      <c r="E107" s="128">
        <v>0</v>
      </c>
      <c r="F107" s="131"/>
      <c r="G107" s="131"/>
      <c r="H107" s="131">
        <v>0</v>
      </c>
      <c r="I107" s="132" t="e">
        <f t="shared" si="3"/>
        <v>#DIV/0!</v>
      </c>
      <c r="J107" s="132"/>
    </row>
    <row r="108" spans="1:10" ht="27" customHeight="1">
      <c r="A108" s="129"/>
      <c r="B108" s="129" t="s">
        <v>61</v>
      </c>
      <c r="C108" s="129" t="s">
        <v>62</v>
      </c>
      <c r="D108" s="130" t="s">
        <v>185</v>
      </c>
      <c r="E108" s="128">
        <v>0</v>
      </c>
      <c r="F108" s="131"/>
      <c r="G108" s="131"/>
      <c r="H108" s="131">
        <v>0</v>
      </c>
      <c r="I108" s="132" t="e">
        <f t="shared" si="3"/>
        <v>#DIV/0!</v>
      </c>
      <c r="J108" s="132"/>
    </row>
    <row r="109" spans="1:10" ht="27" customHeight="1">
      <c r="A109" s="129"/>
      <c r="B109" s="129" t="s">
        <v>43</v>
      </c>
      <c r="C109" s="129" t="s">
        <v>44</v>
      </c>
      <c r="D109" s="130" t="s">
        <v>184</v>
      </c>
      <c r="E109" s="128">
        <v>0</v>
      </c>
      <c r="F109" s="131"/>
      <c r="G109" s="131"/>
      <c r="H109" s="131">
        <v>0</v>
      </c>
      <c r="I109" s="132" t="e">
        <f t="shared" si="3"/>
        <v>#DIV/0!</v>
      </c>
      <c r="J109" s="132"/>
    </row>
    <row r="110" spans="1:10" ht="27" customHeight="1">
      <c r="A110" s="129"/>
      <c r="B110" s="129" t="s">
        <v>43</v>
      </c>
      <c r="C110" s="129" t="s">
        <v>44</v>
      </c>
      <c r="D110" s="130" t="s">
        <v>179</v>
      </c>
      <c r="E110" s="128">
        <v>0</v>
      </c>
      <c r="F110" s="131"/>
      <c r="G110" s="131"/>
      <c r="H110" s="131">
        <v>0</v>
      </c>
      <c r="I110" s="132" t="e">
        <f t="shared" si="3"/>
        <v>#DIV/0!</v>
      </c>
      <c r="J110" s="132"/>
    </row>
  </sheetData>
  <sheetProtection/>
  <mergeCells count="3">
    <mergeCell ref="B5:C5"/>
    <mergeCell ref="B6:C6"/>
    <mergeCell ref="A4:J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60" r:id="rId1"/>
  <headerFooter alignWithMargins="0">
    <oddFooter>&amp;L&amp;C&amp;R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2022-03-29T13:57:09Z</dcterms:created>
  <dcterms:modified xsi:type="dcterms:W3CDTF">2022-08-29T07:13:15Z</dcterms:modified>
  <cp:category/>
  <cp:version/>
  <cp:contentType/>
  <cp:contentStatus/>
</cp:coreProperties>
</file>